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New folder\สถิติลงเว็บไซต์ (2562)\"/>
    </mc:Choice>
  </mc:AlternateContent>
  <bookViews>
    <workbookView xWindow="0" yWindow="0" windowWidth="17970" windowHeight="6060"/>
  </bookViews>
  <sheets>
    <sheet name="ขาเข้ารายเดือน มี.ค.2562" sheetId="4" r:id="rId1"/>
    <sheet name="ขาเข้าปีงบประมาณ 2562" sheetId="1" r:id="rId2"/>
    <sheet name="ขาออกรายเดือน มี.ค.2562" sheetId="2" r:id="rId3"/>
    <sheet name="ขาออกประจำปีงบประมาณ 2562" sheetId="5" r:id="rId4"/>
    <sheet name="ผ่านแดนเข้า-ออก 10 อันดับ 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F15" i="4"/>
  <c r="F16" i="4" s="1"/>
  <c r="E15" i="4"/>
  <c r="E16" i="4" s="1"/>
  <c r="G14" i="4"/>
  <c r="D14" i="4"/>
  <c r="G13" i="4"/>
  <c r="D13" i="4"/>
  <c r="G12" i="4"/>
  <c r="D12" i="4"/>
  <c r="D11" i="4"/>
  <c r="D10" i="4"/>
  <c r="D9" i="4"/>
  <c r="D15" i="4" s="1"/>
  <c r="D8" i="4"/>
  <c r="D7" i="4"/>
  <c r="D6" i="4"/>
  <c r="D5" i="4"/>
  <c r="D16" i="4" l="1"/>
  <c r="J18" i="3" l="1"/>
  <c r="I18" i="3"/>
  <c r="E18" i="3"/>
  <c r="D18" i="3"/>
  <c r="D17" i="3"/>
  <c r="E16" i="2"/>
  <c r="E17" i="2" s="1"/>
  <c r="D16" i="2"/>
  <c r="D17" i="2" s="1"/>
  <c r="D17" i="1" l="1"/>
  <c r="E15" i="1"/>
  <c r="E16" i="1" s="1"/>
  <c r="D15" i="1"/>
  <c r="D16" i="1" s="1"/>
</calcChain>
</file>

<file path=xl/sharedStrings.xml><?xml version="1.0" encoding="utf-8"?>
<sst xmlns="http://schemas.openxmlformats.org/spreadsheetml/2006/main" count="153" uniqueCount="100">
  <si>
    <t>มูลค่าสินค้านำเข้าสูงสุด  10  อันดับ</t>
  </si>
  <si>
    <t>ด่านศุลกากรช่องเม็ก</t>
  </si>
  <si>
    <t>ลำดับ</t>
  </si>
  <si>
    <t>พิกัด</t>
  </si>
  <si>
    <t>ชนิดสินค้า</t>
  </si>
  <si>
    <t>น้ำหนัก (ตัน)</t>
  </si>
  <si>
    <t>มูลค่า (บาท)</t>
  </si>
  <si>
    <t>0714</t>
  </si>
  <si>
    <t>มันสำปะหลัง (มันเส้น, หัวมัน)</t>
  </si>
  <si>
    <t>2716</t>
  </si>
  <si>
    <t>พลังงานไฟฟ้า</t>
  </si>
  <si>
    <t>0810</t>
  </si>
  <si>
    <t>มะขามเปียก</t>
  </si>
  <si>
    <t>0704</t>
  </si>
  <si>
    <t>กะหล่ำปลี</t>
  </si>
  <si>
    <t>0901</t>
  </si>
  <si>
    <t>เมล็ดกาแฟดิบ, เมล็ดกาแฟคั่ว</t>
  </si>
  <si>
    <t>2101</t>
  </si>
  <si>
    <t>กาแฟสำเร็จรูป, กาแฟ 3in1</t>
  </si>
  <si>
    <t>ชุดสายไฟ, ชุดสายไฟประกอบ</t>
  </si>
  <si>
    <t>1005</t>
  </si>
  <si>
    <t>เมล็ดข้าวโพดเลี้ยงสัตว์</t>
  </si>
  <si>
    <t>0709</t>
  </si>
  <si>
    <t>พริกสด</t>
  </si>
  <si>
    <t>0706</t>
  </si>
  <si>
    <t>ผักกาดขาว</t>
  </si>
  <si>
    <t>รวม</t>
  </si>
  <si>
    <t>อื่น ๆ</t>
  </si>
  <si>
    <t>รวมทั้งสิ้น</t>
  </si>
  <si>
    <r>
      <t xml:space="preserve">ประจำปีงบประมาณ  2562 (ตุลาคม 2561 - </t>
    </r>
    <r>
      <rPr>
        <b/>
        <u/>
        <sz val="18"/>
        <color rgb="FFFF0000"/>
        <rFont val="TH SarabunPSK"/>
        <family val="2"/>
      </rPr>
      <t>มีนาคม</t>
    </r>
    <r>
      <rPr>
        <b/>
        <sz val="18"/>
        <color theme="1"/>
        <rFont val="TH SarabunPSK"/>
        <family val="2"/>
      </rPr>
      <t xml:space="preserve"> 2562)</t>
    </r>
  </si>
  <si>
    <t xml:space="preserve">สินค้าส่งออกสูงสุด  10  อันดับ </t>
  </si>
  <si>
    <t>ปีงบประมาณ 2562   (เดือน  มีนาคม  2562)</t>
  </si>
  <si>
    <t>ลำดับที่</t>
  </si>
  <si>
    <t xml:space="preserve">น้ำหนัก </t>
  </si>
  <si>
    <t>น้ำมันดีเชลหมุนเร็ว</t>
  </si>
  <si>
    <t>น้ำมันเบนซินไร้สารตะกั่ว</t>
  </si>
  <si>
    <t>นมเปี้ยว,โยเกิร์ต</t>
  </si>
  <si>
    <t>04031091</t>
  </si>
  <si>
    <t>น้ำมันหล่อลื่น</t>
  </si>
  <si>
    <t>น้ำมันเตา</t>
  </si>
  <si>
    <t>แทรกเตอร์การเกษตร</t>
  </si>
  <si>
    <t>กระเบื้อง</t>
  </si>
  <si>
    <t>รถยนต์นั่งเก๋งกระบะ</t>
  </si>
  <si>
    <t>แบตเตอรี่ยี่ห้อ  GS สำหรับรถยนต์</t>
  </si>
  <si>
    <t>อื่นๆ</t>
  </si>
  <si>
    <t>รวมทั้งหมด</t>
  </si>
  <si>
    <t xml:space="preserve">มูลค่าสินค้าผ่านแดนสูงสุด  10  อันดับ </t>
  </si>
  <si>
    <t>ปีงบประมาณ 2561   เดือน มีนาคม  2562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</si>
  <si>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</si>
  <si>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</si>
  <si>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</si>
  <si>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</si>
  <si>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</si>
  <si>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</si>
  <si>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เมล็กกาแฟดิบ</t>
  </si>
  <si>
    <t>อุปกรณ์ไฟฟ้าสำหรับต่อวงจรไฟฟ้า</t>
  </si>
  <si>
    <t>ปลายข้าวเหนียว</t>
  </si>
  <si>
    <t>อุปกรณ์ก่อสร้างและอุปกรณ์ใช้ในโรงพยาบาล</t>
  </si>
  <si>
    <t>ชิ้นส่วนเฟอร์นิเจอร์ไม้ดู่</t>
  </si>
  <si>
    <t>บุหรี่</t>
  </si>
  <si>
    <t>เฟอร์นิเจอร์ไม้ดู่</t>
  </si>
  <si>
    <t>ชิ้นส่วนสำรองกังหันน้ำ</t>
  </si>
  <si>
    <t>แป้งมันสำปะหลัง(INV.03-TW-2019)</t>
  </si>
  <si>
    <t>เครื่องปรับอากาศ</t>
  </si>
  <si>
    <t>หม้อแปลงไฟฟ้า</t>
  </si>
  <si>
    <t>รถยนต์ใหม่</t>
  </si>
  <si>
    <t>เร่วดง</t>
  </si>
  <si>
    <t>ชุดส่วนประกอบของออโต้ทรานฟอร์มเมอร์</t>
  </si>
  <si>
    <t>อุปกรณ์เครื่องบด,เครื่องโม่ ขวดแก้ว และตู้คอนเทนเนอร์</t>
  </si>
  <si>
    <t>เครื่องลำเลียงพร้อมอุปกรณ์ค่ะ</t>
  </si>
  <si>
    <t>ผักอบแห้ง</t>
  </si>
  <si>
    <t>ยางรถยนต์</t>
  </si>
  <si>
    <t>ข้าวหอมมะลิ</t>
  </si>
  <si>
    <t>ประตูระบายน้ำชนิดล้อเลื่อน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</si>
  <si>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</si>
  <si>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</si>
  <si>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</si>
  <si>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จำนวนใบขนผ่านแดนเข้า 51  ใบขน</t>
  </si>
  <si>
    <t xml:space="preserve">                                 จำนวนใบขนผ่านแดนออก  98 ใบขน</t>
  </si>
  <si>
    <t>ประจำปีงบประมาณ  2562 (มีนาคม 2562)</t>
  </si>
  <si>
    <t>ภาษีมูลค่าเพิ่ม</t>
  </si>
  <si>
    <t>กาแฟสำเร็จรูปและกาแฟ 3in1</t>
  </si>
  <si>
    <t>8544</t>
  </si>
  <si>
    <t>9028</t>
  </si>
  <si>
    <t>อุปกรณ์ทดสอบความเที่ยงตรงของเครื่องวัดไฟฟ้า</t>
  </si>
  <si>
    <t>9030</t>
  </si>
  <si>
    <t xml:space="preserve">อุปกรณ์และเครื่องอุปกรณ์อื่น ๆ สำหรับวัดหรือตรวจสอบปริมาณทางไฟฟ้า </t>
  </si>
  <si>
    <t>6704</t>
  </si>
  <si>
    <t>วิกผม</t>
  </si>
  <si>
    <t xml:space="preserve">            </t>
  </si>
  <si>
    <t>ปีงบประมาณ 2562   (เดือนตุลาคม 2561 -  มีนาคม 2562)</t>
  </si>
  <si>
    <t>มูลค่า (ล้านบาท)</t>
  </si>
  <si>
    <t>น้ำมันเชื้อเพลิง</t>
  </si>
  <si>
    <t>อาหารสัตว์</t>
  </si>
  <si>
    <t>รถแทรกเตอ์</t>
  </si>
  <si>
    <t>พลาสติก</t>
  </si>
  <si>
    <t>นมถั่วเหลือง</t>
  </si>
  <si>
    <t>เหล็ก</t>
  </si>
  <si>
    <t>ครีมเทียม</t>
  </si>
  <si>
    <t>ผงชูรส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</si>
</sst>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_-;\-* #,##0.00_-;_-* &quot;-&quot;???_-;_-@_-"/>
    <numFmt numFmtId="188" formatCode="_-* #,##0.00_-;\-* #,##0.00_-;_-* &quot;-&quot;??_-;_-@_-"/>
    <numFmt numFmtId="189" formatCode="#,##0.000"/>
    <numFmt numFmtId="190" formatCode="#,##0.00;[Red]#,##0.00"/>
    <numFmt numFmtId="191" formatCode="_(* #,##0.000_);_(* \(#,##0.000\);_(* &quot;-&quot;??_);_(@_)"/>
    <numFmt numFmtId="192" formatCode="_-* #,##0.000_-;\-* #,##0.000_-;_-* &quot;-&quot;???_-;_-@_-"/>
    <numFmt numFmtId="193" formatCode="0.000"/>
    <numFmt numFmtId="194" formatCode="_-* #,##0.000_-;\-* #,##0.000_-;_-* &quot;-&quot;??_-;_-@_-"/>
    <numFmt numFmtId="195" formatCode="#,##0.000;[Red]#,##0.000"/>
  </numFmts>
  <fonts count="3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b/>
      <u/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6"/>
      <color theme="1" tint="4.9989318521683403E-2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6"/>
      <color theme="1" tint="0.249977111117893"/>
      <name val="TH SarabunPSK"/>
      <family val="2"/>
    </font>
    <font>
      <sz val="14"/>
      <name val="TH SarabunPSK"/>
      <family val="2"/>
    </font>
    <font>
      <sz val="16"/>
      <color theme="1" tint="4.9989318521683403E-2"/>
      <name val="TH SarabunPSK"/>
      <family val="2"/>
    </font>
    <font>
      <b/>
      <sz val="14"/>
      <color theme="1"/>
      <name val="TH SarabunPSK"/>
      <family val="2"/>
    </font>
    <font>
      <sz val="11"/>
      <color theme="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8"/>
      <color theme="1" tint="4.9989318521683403E-2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88" fontId="12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87" fontId="5" fillId="0" borderId="1" xfId="2" applyNumberFormat="1" applyFont="1" applyBorder="1" applyAlignment="1">
      <alignment horizontal="right" vertical="center"/>
    </xf>
    <xf numFmtId="187" fontId="5" fillId="0" borderId="1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187" fontId="6" fillId="3" borderId="1" xfId="2" applyNumberFormat="1" applyFont="1" applyFill="1" applyBorder="1" applyAlignment="1">
      <alignment horizontal="center" vertical="center"/>
    </xf>
    <xf numFmtId="187" fontId="6" fillId="3" borderId="1" xfId="2" applyNumberFormat="1" applyFont="1" applyFill="1" applyBorder="1" applyAlignment="1">
      <alignment vertical="center"/>
    </xf>
    <xf numFmtId="187" fontId="5" fillId="0" borderId="8" xfId="2" applyNumberFormat="1" applyFont="1" applyBorder="1" applyAlignment="1">
      <alignment vertical="center"/>
    </xf>
    <xf numFmtId="188" fontId="2" fillId="4" borderId="12" xfId="2" applyNumberFormat="1" applyFont="1" applyFill="1" applyBorder="1" applyAlignment="1">
      <alignment horizontal="center" vertical="center"/>
    </xf>
    <xf numFmtId="187" fontId="2" fillId="4" borderId="12" xfId="2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9" fillId="0" borderId="0" xfId="3" applyFont="1"/>
    <xf numFmtId="0" fontId="9" fillId="0" borderId="0" xfId="3" applyNumberFormat="1" applyFont="1" applyAlignment="1">
      <alignment horizontal="center"/>
    </xf>
    <xf numFmtId="43" fontId="9" fillId="0" borderId="0" xfId="1" applyFont="1"/>
    <xf numFmtId="189" fontId="9" fillId="0" borderId="0" xfId="3" applyNumberFormat="1" applyFont="1"/>
    <xf numFmtId="0" fontId="10" fillId="5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NumberFormat="1" applyFont="1" applyFill="1" applyBorder="1" applyAlignment="1">
      <alignment horizontal="center" vertical="center"/>
    </xf>
    <xf numFmtId="43" fontId="11" fillId="5" borderId="1" xfId="1" applyFont="1" applyFill="1" applyBorder="1" applyAlignment="1">
      <alignment horizontal="center" vertical="center"/>
    </xf>
    <xf numFmtId="189" fontId="11" fillId="5" borderId="1" xfId="4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/>
    </xf>
    <xf numFmtId="0" fontId="13" fillId="6" borderId="1" xfId="3" applyFont="1" applyFill="1" applyBorder="1" applyAlignment="1">
      <alignment horizontal="left"/>
    </xf>
    <xf numFmtId="0" fontId="14" fillId="7" borderId="13" xfId="0" applyNumberFormat="1" applyFont="1" applyFill="1" applyBorder="1" applyAlignment="1">
      <alignment horizontal="center" wrapText="1"/>
    </xf>
    <xf numFmtId="4" fontId="14" fillId="7" borderId="1" xfId="0" applyNumberFormat="1" applyFont="1" applyFill="1" applyBorder="1" applyAlignment="1">
      <alignment horizontal="right" wrapText="1"/>
    </xf>
    <xf numFmtId="49" fontId="14" fillId="7" borderId="13" xfId="0" applyNumberFormat="1" applyFont="1" applyFill="1" applyBorder="1" applyAlignment="1">
      <alignment horizontal="center" wrapText="1"/>
    </xf>
    <xf numFmtId="0" fontId="15" fillId="0" borderId="1" xfId="3" applyFont="1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 vertical="center"/>
    </xf>
    <xf numFmtId="4" fontId="15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Continuous"/>
    </xf>
    <xf numFmtId="4" fontId="15" fillId="0" borderId="1" xfId="3" applyNumberFormat="1" applyFont="1" applyFill="1" applyBorder="1" applyAlignment="1">
      <alignment horizontal="right"/>
    </xf>
    <xf numFmtId="0" fontId="11" fillId="8" borderId="1" xfId="3" applyFont="1" applyFill="1" applyBorder="1" applyAlignment="1"/>
    <xf numFmtId="0" fontId="11" fillId="8" borderId="1" xfId="3" applyFont="1" applyFill="1" applyBorder="1" applyAlignment="1">
      <alignment horizontal="center"/>
    </xf>
    <xf numFmtId="0" fontId="17" fillId="8" borderId="1" xfId="3" applyNumberFormat="1" applyFont="1" applyFill="1" applyBorder="1" applyAlignment="1">
      <alignment horizontal="centerContinuous"/>
    </xf>
    <xf numFmtId="4" fontId="18" fillId="9" borderId="1" xfId="0" applyNumberFormat="1" applyFont="1" applyFill="1" applyBorder="1" applyAlignment="1">
      <alignment horizontal="right" wrapText="1"/>
    </xf>
    <xf numFmtId="0" fontId="9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/>
    </xf>
    <xf numFmtId="43" fontId="11" fillId="0" borderId="0" xfId="1" applyFont="1" applyFill="1" applyBorder="1"/>
    <xf numFmtId="189" fontId="11" fillId="0" borderId="0" xfId="3" applyNumberFormat="1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5" applyFont="1" applyFill="1" applyBorder="1" applyAlignment="1">
      <alignment horizontal="left" wrapText="1"/>
    </xf>
    <xf numFmtId="0" fontId="9" fillId="0" borderId="0" xfId="5" applyNumberFormat="1" applyFont="1" applyFill="1" applyBorder="1" applyAlignment="1">
      <alignment horizontal="center" wrapText="1"/>
    </xf>
    <xf numFmtId="43" fontId="9" fillId="0" borderId="0" xfId="1" applyFont="1" applyFill="1" applyBorder="1" applyAlignment="1">
      <alignment wrapText="1"/>
    </xf>
    <xf numFmtId="189" fontId="9" fillId="0" borderId="0" xfId="5" applyNumberFormat="1" applyFont="1" applyFill="1" applyBorder="1" applyAlignment="1">
      <alignment wrapText="1"/>
    </xf>
    <xf numFmtId="0" fontId="20" fillId="0" borderId="0" xfId="3" applyFont="1" applyBorder="1" applyAlignment="1"/>
    <xf numFmtId="0" fontId="20" fillId="0" borderId="0" xfId="3" applyFont="1" applyBorder="1" applyAlignment="1">
      <alignment horizontal="center"/>
    </xf>
    <xf numFmtId="0" fontId="21" fillId="10" borderId="14" xfId="3" applyFont="1" applyFill="1" applyBorder="1" applyAlignment="1">
      <alignment horizontal="center" vertical="center"/>
    </xf>
    <xf numFmtId="0" fontId="21" fillId="10" borderId="17" xfId="3" applyFont="1" applyFill="1" applyBorder="1" applyAlignment="1"/>
    <xf numFmtId="0" fontId="21" fillId="10" borderId="14" xfId="3" applyFont="1" applyFill="1" applyBorder="1" applyAlignment="1">
      <alignment horizontal="center"/>
    </xf>
    <xf numFmtId="189" fontId="21" fillId="10" borderId="20" xfId="3" applyNumberFormat="1" applyFont="1" applyFill="1" applyBorder="1" applyAlignment="1">
      <alignment horizontal="center"/>
    </xf>
    <xf numFmtId="0" fontId="21" fillId="10" borderId="21" xfId="3" applyFont="1" applyFill="1" applyBorder="1" applyAlignment="1">
      <alignment horizontal="center" vertical="center"/>
    </xf>
    <xf numFmtId="0" fontId="21" fillId="10" borderId="19" xfId="3" applyFont="1" applyFill="1" applyBorder="1" applyAlignment="1">
      <alignment horizontal="center"/>
    </xf>
    <xf numFmtId="189" fontId="21" fillId="10" borderId="14" xfId="3" applyNumberFormat="1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/>
    </xf>
    <xf numFmtId="0" fontId="14" fillId="0" borderId="1" xfId="0" applyFont="1" applyBorder="1"/>
    <xf numFmtId="0" fontId="24" fillId="0" borderId="1" xfId="6" applyFont="1" applyFill="1" applyBorder="1" applyAlignment="1">
      <alignment horizontal="center" vertical="center" wrapText="1"/>
    </xf>
    <xf numFmtId="43" fontId="14" fillId="0" borderId="1" xfId="1" applyFont="1" applyFill="1" applyBorder="1"/>
    <xf numFmtId="43" fontId="14" fillId="0" borderId="1" xfId="1" applyFont="1" applyBorder="1"/>
    <xf numFmtId="0" fontId="22" fillId="0" borderId="1" xfId="3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wrapText="1"/>
    </xf>
    <xf numFmtId="0" fontId="21" fillId="0" borderId="1" xfId="8" applyFont="1" applyFill="1" applyBorder="1" applyAlignment="1">
      <alignment horizontal="center" vertical="center" wrapText="1"/>
    </xf>
    <xf numFmtId="190" fontId="22" fillId="0" borderId="1" xfId="7" applyNumberFormat="1" applyFont="1" applyFill="1" applyBorder="1" applyAlignment="1">
      <alignment horizontal="right" wrapText="1"/>
    </xf>
    <xf numFmtId="4" fontId="22" fillId="0" borderId="1" xfId="8" applyNumberFormat="1" applyFont="1" applyFill="1" applyBorder="1" applyAlignment="1">
      <alignment horizontal="right" wrapText="1"/>
    </xf>
    <xf numFmtId="0" fontId="24" fillId="0" borderId="1" xfId="2" applyNumberFormat="1" applyFont="1" applyFill="1" applyBorder="1" applyAlignment="1" applyProtection="1">
      <alignment horizontal="center" vertical="center"/>
    </xf>
    <xf numFmtId="4" fontId="22" fillId="0" borderId="1" xfId="9" applyNumberFormat="1" applyFont="1" applyFill="1" applyBorder="1" applyAlignment="1">
      <alignment horizontal="right" wrapText="1"/>
    </xf>
    <xf numFmtId="0" fontId="25" fillId="0" borderId="1" xfId="0" applyFont="1" applyBorder="1"/>
    <xf numFmtId="0" fontId="21" fillId="0" borderId="1" xfId="7" applyFont="1" applyFill="1" applyBorder="1" applyAlignment="1">
      <alignment horizontal="center" vertical="center" wrapText="1"/>
    </xf>
    <xf numFmtId="4" fontId="22" fillId="0" borderId="1" xfId="7" applyNumberFormat="1" applyFont="1" applyFill="1" applyBorder="1" applyAlignment="1">
      <alignment horizontal="right" wrapText="1"/>
    </xf>
    <xf numFmtId="49" fontId="24" fillId="0" borderId="1" xfId="9" quotePrefix="1" applyNumberFormat="1" applyFont="1" applyFill="1" applyBorder="1" applyAlignment="1">
      <alignment horizontal="center" vertical="center" wrapText="1"/>
    </xf>
    <xf numFmtId="4" fontId="22" fillId="0" borderId="1" xfId="10" applyNumberFormat="1" applyFont="1" applyFill="1" applyBorder="1" applyAlignment="1">
      <alignment horizontal="right" wrapText="1"/>
    </xf>
    <xf numFmtId="4" fontId="22" fillId="0" borderId="1" xfId="11" quotePrefix="1" applyNumberFormat="1" applyFont="1" applyFill="1" applyBorder="1" applyAlignment="1">
      <alignment horizontal="right" wrapText="1"/>
    </xf>
    <xf numFmtId="0" fontId="22" fillId="0" borderId="1" xfId="7" applyFont="1" applyFill="1" applyBorder="1" applyAlignment="1">
      <alignment wrapText="1"/>
    </xf>
    <xf numFmtId="4" fontId="14" fillId="0" borderId="1" xfId="0" applyNumberFormat="1" applyFont="1" applyBorder="1"/>
    <xf numFmtId="0" fontId="24" fillId="0" borderId="1" xfId="11" quotePrefix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4" fillId="0" borderId="1" xfId="0" applyNumberFormat="1" applyFont="1" applyBorder="1"/>
    <xf numFmtId="0" fontId="24" fillId="0" borderId="1" xfId="10" quotePrefix="1" applyFont="1" applyFill="1" applyBorder="1" applyAlignment="1">
      <alignment horizontal="center" vertical="center" wrapText="1"/>
    </xf>
    <xf numFmtId="4" fontId="22" fillId="0" borderId="1" xfId="10" quotePrefix="1" applyNumberFormat="1" applyFont="1" applyFill="1" applyBorder="1" applyAlignment="1">
      <alignment horizontal="right" wrapText="1"/>
    </xf>
    <xf numFmtId="0" fontId="26" fillId="0" borderId="1" xfId="7" applyFont="1" applyFill="1" applyBorder="1" applyAlignment="1">
      <alignment wrapText="1"/>
    </xf>
    <xf numFmtId="0" fontId="28" fillId="0" borderId="1" xfId="12" applyFont="1" applyBorder="1" applyAlignment="1">
      <alignment horizontal="center" vertical="center"/>
    </xf>
    <xf numFmtId="49" fontId="24" fillId="0" borderId="1" xfId="9" applyNumberFormat="1" applyFont="1" applyFill="1" applyBorder="1" applyAlignment="1">
      <alignment horizontal="center" vertical="center" wrapText="1"/>
    </xf>
    <xf numFmtId="4" fontId="22" fillId="0" borderId="1" xfId="13" applyNumberFormat="1" applyFont="1" applyFill="1" applyBorder="1" applyAlignment="1">
      <alignment horizontal="right" wrapText="1"/>
    </xf>
    <xf numFmtId="0" fontId="29" fillId="0" borderId="1" xfId="3" applyFont="1" applyFill="1" applyBorder="1"/>
    <xf numFmtId="0" fontId="18" fillId="0" borderId="1" xfId="0" applyFont="1" applyBorder="1" applyAlignment="1">
      <alignment horizontal="center"/>
    </xf>
    <xf numFmtId="190" fontId="22" fillId="0" borderId="1" xfId="3" applyNumberFormat="1" applyFont="1" applyBorder="1"/>
    <xf numFmtId="190" fontId="30" fillId="0" borderId="1" xfId="3" applyNumberFormat="1" applyFont="1" applyBorder="1"/>
    <xf numFmtId="0" fontId="21" fillId="6" borderId="22" xfId="3" applyFont="1" applyFill="1" applyBorder="1" applyAlignment="1"/>
    <xf numFmtId="4" fontId="21" fillId="10" borderId="22" xfId="3" applyNumberFormat="1" applyFont="1" applyFill="1" applyBorder="1" applyAlignment="1">
      <alignment horizontal="right"/>
    </xf>
    <xf numFmtId="4" fontId="21" fillId="10" borderId="24" xfId="3" applyNumberFormat="1" applyFont="1" applyFill="1" applyBorder="1" applyAlignment="1">
      <alignment horizontal="right"/>
    </xf>
    <xf numFmtId="0" fontId="22" fillId="6" borderId="25" xfId="3" applyFont="1" applyFill="1" applyBorder="1" applyAlignment="1">
      <alignment horizontal="center" vertical="center"/>
    </xf>
    <xf numFmtId="4" fontId="21" fillId="12" borderId="22" xfId="3" applyNumberFormat="1" applyFont="1" applyFill="1" applyBorder="1"/>
    <xf numFmtId="0" fontId="14" fillId="0" borderId="18" xfId="0" applyFont="1" applyBorder="1"/>
    <xf numFmtId="4" fontId="21" fillId="0" borderId="17" xfId="3" applyNumberFormat="1" applyFont="1" applyBorder="1" applyAlignment="1">
      <alignment horizontal="right"/>
    </xf>
    <xf numFmtId="4" fontId="21" fillId="0" borderId="28" xfId="3" applyNumberFormat="1" applyFont="1" applyBorder="1" applyAlignment="1">
      <alignment horizontal="right"/>
    </xf>
    <xf numFmtId="0" fontId="21" fillId="6" borderId="23" xfId="3" applyFont="1" applyFill="1" applyBorder="1" applyAlignment="1"/>
    <xf numFmtId="0" fontId="21" fillId="0" borderId="15" xfId="3" applyFont="1" applyBorder="1" applyAlignment="1">
      <alignment horizontal="center"/>
    </xf>
    <xf numFmtId="0" fontId="0" fillId="0" borderId="28" xfId="0" applyBorder="1"/>
    <xf numFmtId="4" fontId="0" fillId="0" borderId="17" xfId="0" applyNumberFormat="1" applyBorder="1"/>
    <xf numFmtId="0" fontId="18" fillId="10" borderId="15" xfId="3" applyFont="1" applyFill="1" applyBorder="1" applyAlignment="1"/>
    <xf numFmtId="0" fontId="18" fillId="10" borderId="16" xfId="3" applyFont="1" applyFill="1" applyBorder="1" applyAlignment="1"/>
    <xf numFmtId="0" fontId="14" fillId="0" borderId="28" xfId="0" applyFont="1" applyBorder="1"/>
    <xf numFmtId="4" fontId="21" fillId="12" borderId="28" xfId="3" applyNumberFormat="1" applyFont="1" applyFill="1" applyBorder="1" applyAlignment="1">
      <alignment horizontal="right"/>
    </xf>
    <xf numFmtId="0" fontId="31" fillId="6" borderId="23" xfId="3" applyFont="1" applyFill="1" applyBorder="1" applyAlignment="1">
      <alignment horizontal="center"/>
    </xf>
    <xf numFmtId="0" fontId="18" fillId="10" borderId="29" xfId="3" applyFont="1" applyFill="1" applyBorder="1" applyAlignment="1">
      <alignment horizontal="center"/>
    </xf>
    <xf numFmtId="0" fontId="0" fillId="0" borderId="27" xfId="0" applyBorder="1"/>
    <xf numFmtId="4" fontId="18" fillId="10" borderId="22" xfId="3" applyNumberFormat="1" applyFont="1" applyFill="1" applyBorder="1" applyAlignment="1">
      <alignment horizontal="right"/>
    </xf>
    <xf numFmtId="0" fontId="18" fillId="0" borderId="0" xfId="3" applyFont="1" applyAlignment="1">
      <alignment horizontal="left" vertical="center"/>
    </xf>
    <xf numFmtId="4" fontId="18" fillId="0" borderId="0" xfId="3" applyNumberFormat="1" applyFont="1" applyAlignment="1">
      <alignment horizontal="left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21" fillId="0" borderId="20" xfId="3" applyFont="1" applyBorder="1" applyAlignment="1">
      <alignment horizontal="center"/>
    </xf>
    <xf numFmtId="0" fontId="21" fillId="0" borderId="18" xfId="3" applyFont="1" applyBorder="1" applyAlignment="1">
      <alignment horizontal="center"/>
    </xf>
    <xf numFmtId="0" fontId="18" fillId="0" borderId="18" xfId="3" applyFont="1" applyBorder="1" applyAlignment="1">
      <alignment horizontal="center" vertical="center"/>
    </xf>
    <xf numFmtId="0" fontId="20" fillId="0" borderId="24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1" fillId="10" borderId="15" xfId="3" applyFont="1" applyFill="1" applyBorder="1" applyAlignment="1">
      <alignment horizontal="center"/>
    </xf>
    <xf numFmtId="0" fontId="21" fillId="10" borderId="16" xfId="3" applyFont="1" applyFill="1" applyBorder="1" applyAlignment="1">
      <alignment horizontal="center"/>
    </xf>
    <xf numFmtId="0" fontId="21" fillId="10" borderId="18" xfId="3" applyFont="1" applyFill="1" applyBorder="1" applyAlignment="1">
      <alignment horizontal="center"/>
    </xf>
    <xf numFmtId="0" fontId="21" fillId="10" borderId="19" xfId="3" applyFont="1" applyFill="1" applyBorder="1" applyAlignment="1">
      <alignment horizontal="center"/>
    </xf>
    <xf numFmtId="0" fontId="21" fillId="10" borderId="23" xfId="3" applyFont="1" applyFill="1" applyBorder="1" applyAlignment="1">
      <alignment horizontal="center"/>
    </xf>
    <xf numFmtId="0" fontId="21" fillId="10" borderId="24" xfId="3" applyFont="1" applyFill="1" applyBorder="1" applyAlignment="1">
      <alignment horizontal="center"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191" fontId="4" fillId="0" borderId="0" xfId="2" applyNumberFormat="1" applyFont="1" applyAlignment="1">
      <alignment horizontal="center" vertical="center"/>
    </xf>
    <xf numFmtId="191" fontId="34" fillId="0" borderId="0" xfId="14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92" fontId="5" fillId="0" borderId="1" xfId="2" applyNumberFormat="1" applyFont="1" applyBorder="1" applyAlignment="1">
      <alignment horizontal="right" vertical="center"/>
    </xf>
    <xf numFmtId="191" fontId="33" fillId="0" borderId="0" xfId="2" applyNumberFormat="1" applyFont="1" applyAlignment="1">
      <alignment horizontal="center" vertical="center"/>
    </xf>
    <xf numFmtId="189" fontId="34" fillId="0" borderId="0" xfId="2" applyNumberFormat="1" applyFont="1" applyAlignment="1">
      <alignment vertical="center"/>
    </xf>
    <xf numFmtId="193" fontId="4" fillId="0" borderId="0" xfId="2" applyNumberFormat="1" applyFont="1" applyAlignment="1">
      <alignment horizontal="center" vertical="center"/>
    </xf>
    <xf numFmtId="3" fontId="33" fillId="0" borderId="0" xfId="2" applyNumberFormat="1" applyFont="1" applyAlignment="1">
      <alignment vertical="center"/>
    </xf>
    <xf numFmtId="194" fontId="4" fillId="0" borderId="0" xfId="14" applyNumberFormat="1" applyFont="1" applyAlignment="1">
      <alignment vertical="center"/>
    </xf>
    <xf numFmtId="193" fontId="4" fillId="0" borderId="0" xfId="2" applyNumberFormat="1" applyFont="1" applyAlignment="1">
      <alignment vertical="center"/>
    </xf>
    <xf numFmtId="194" fontId="2" fillId="0" borderId="0" xfId="2" applyNumberFormat="1" applyFont="1" applyAlignment="1">
      <alignment vertical="center"/>
    </xf>
    <xf numFmtId="190" fontId="4" fillId="0" borderId="0" xfId="2" applyNumberFormat="1" applyFont="1" applyAlignment="1">
      <alignment vertical="center"/>
    </xf>
    <xf numFmtId="195" fontId="4" fillId="0" borderId="0" xfId="2" applyNumberFormat="1" applyFont="1" applyAlignment="1">
      <alignment vertical="center"/>
    </xf>
    <xf numFmtId="0" fontId="32" fillId="0" borderId="0" xfId="2" applyFont="1" applyAlignment="1">
      <alignment vertical="center"/>
    </xf>
    <xf numFmtId="0" fontId="1" fillId="0" borderId="0" xfId="2" applyAlignment="1">
      <alignment vertical="center"/>
    </xf>
    <xf numFmtId="0" fontId="8" fillId="0" borderId="0" xfId="3" applyFont="1" applyBorder="1" applyAlignment="1">
      <alignment horizontal="centerContinuous" vertical="center" wrapText="1"/>
    </xf>
    <xf numFmtId="0" fontId="8" fillId="0" borderId="0" xfId="3" applyNumberFormat="1" applyFont="1" applyBorder="1" applyAlignment="1">
      <alignment horizontal="centerContinuous" vertical="center" wrapText="1"/>
    </xf>
    <xf numFmtId="43" fontId="8" fillId="0" borderId="0" xfId="1" applyFont="1" applyBorder="1" applyAlignment="1">
      <alignment horizontal="centerContinuous" vertical="center" wrapText="1"/>
    </xf>
    <xf numFmtId="0" fontId="11" fillId="13" borderId="1" xfId="3" applyFont="1" applyFill="1" applyBorder="1" applyAlignment="1">
      <alignment horizontal="center"/>
    </xf>
    <xf numFmtId="0" fontId="11" fillId="13" borderId="1" xfId="3" applyFont="1" applyFill="1" applyBorder="1" applyAlignment="1">
      <alignment horizontal="center" vertical="center"/>
    </xf>
    <xf numFmtId="0" fontId="11" fillId="13" borderId="1" xfId="3" applyNumberFormat="1" applyFont="1" applyFill="1" applyBorder="1" applyAlignment="1">
      <alignment horizontal="center" vertical="center"/>
    </xf>
    <xf numFmtId="43" fontId="11" fillId="13" borderId="1" xfId="1" applyFont="1" applyFill="1" applyBorder="1" applyAlignment="1">
      <alignment horizontal="center" vertical="center"/>
    </xf>
    <xf numFmtId="189" fontId="11" fillId="13" borderId="1" xfId="4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Border="1"/>
    <xf numFmtId="1" fontId="14" fillId="7" borderId="1" xfId="1" applyNumberFormat="1" applyFont="1" applyFill="1" applyBorder="1" applyAlignment="1">
      <alignment horizontal="center" vertical="top" wrapText="1"/>
    </xf>
    <xf numFmtId="43" fontId="4" fillId="0" borderId="0" xfId="1" applyFont="1" applyAlignment="1">
      <alignment horizontal="right"/>
    </xf>
    <xf numFmtId="4" fontId="35" fillId="0" borderId="1" xfId="3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43" fontId="35" fillId="0" borderId="2" xfId="1" applyFont="1" applyFill="1" applyBorder="1" applyAlignment="1">
      <alignment horizontal="right"/>
    </xf>
    <xf numFmtId="0" fontId="9" fillId="0" borderId="1" xfId="3" applyFont="1" applyFill="1" applyBorder="1"/>
    <xf numFmtId="1" fontId="14" fillId="0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top" wrapText="1"/>
    </xf>
    <xf numFmtId="0" fontId="9" fillId="0" borderId="1" xfId="5" applyFont="1" applyFill="1" applyBorder="1" applyAlignment="1">
      <alignment horizontal="left" wrapText="1"/>
    </xf>
    <xf numFmtId="0" fontId="9" fillId="6" borderId="1" xfId="5" applyFont="1" applyFill="1" applyBorder="1" applyAlignment="1">
      <alignment horizontal="left" wrapText="1"/>
    </xf>
    <xf numFmtId="0" fontId="8" fillId="0" borderId="1" xfId="3" applyFont="1" applyBorder="1" applyAlignment="1">
      <alignment horizontal="centerContinuous"/>
    </xf>
    <xf numFmtId="0" fontId="9" fillId="0" borderId="1" xfId="3" applyNumberFormat="1" applyFont="1" applyBorder="1" applyAlignment="1">
      <alignment horizontal="center"/>
    </xf>
    <xf numFmtId="43" fontId="11" fillId="6" borderId="2" xfId="1" applyFont="1" applyFill="1" applyBorder="1" applyAlignment="1">
      <alignment horizontal="right"/>
    </xf>
    <xf numFmtId="4" fontId="11" fillId="6" borderId="1" xfId="3" applyNumberFormat="1" applyFont="1" applyFill="1" applyBorder="1"/>
    <xf numFmtId="0" fontId="11" fillId="0" borderId="1" xfId="3" applyFont="1" applyFill="1" applyBorder="1" applyAlignment="1">
      <alignment horizontal="centerContinuous"/>
    </xf>
    <xf numFmtId="0" fontId="8" fillId="0" borderId="1" xfId="3" applyNumberFormat="1" applyFont="1" applyBorder="1" applyAlignment="1">
      <alignment horizontal="centerContinuous"/>
    </xf>
    <xf numFmtId="43" fontId="2" fillId="0" borderId="1" xfId="1" applyFont="1" applyBorder="1" applyAlignment="1">
      <alignment horizontal="right"/>
    </xf>
    <xf numFmtId="4" fontId="2" fillId="0" borderId="1" xfId="3" applyNumberFormat="1" applyFont="1" applyBorder="1" applyAlignment="1">
      <alignment horizontal="right"/>
    </xf>
    <xf numFmtId="0" fontId="17" fillId="8" borderId="1" xfId="3" applyFont="1" applyFill="1" applyBorder="1" applyAlignment="1">
      <alignment horizontal="centerContinuous"/>
    </xf>
    <xf numFmtId="0" fontId="11" fillId="8" borderId="1" xfId="3" applyNumberFormat="1" applyFont="1" applyFill="1" applyBorder="1" applyAlignment="1">
      <alignment horizontal="centerContinuous"/>
    </xf>
    <xf numFmtId="43" fontId="11" fillId="0" borderId="1" xfId="1" applyFont="1" applyBorder="1"/>
    <xf numFmtId="4" fontId="2" fillId="9" borderId="1" xfId="0" applyNumberFormat="1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centerContinuous"/>
    </xf>
    <xf numFmtId="0" fontId="17" fillId="0" borderId="0" xfId="3" applyNumberFormat="1" applyFont="1" applyFill="1" applyBorder="1" applyAlignment="1">
      <alignment horizontal="centerContinuous"/>
    </xf>
  </cellXfs>
  <cellStyles count="15">
    <cellStyle name="Hyperlink" xfId="12" builtinId="8"/>
    <cellStyle name="เครื่องหมายจุลภาค 2 2" xfId="4"/>
    <cellStyle name="จุลภาค" xfId="1" builtinId="3"/>
    <cellStyle name="จุลภาค 2" xfId="14"/>
    <cellStyle name="ปกติ" xfId="0" builtinId="0"/>
    <cellStyle name="ปกติ 2" xfId="2"/>
    <cellStyle name="ปกติ 2 2" xfId="3"/>
    <cellStyle name="ปกติ_Sheet1" xfId="5"/>
    <cellStyle name="ปกติ_Sheet1 2" xfId="13"/>
    <cellStyle name="ปกติ_Sheet2 2" xfId="9"/>
    <cellStyle name="ปกติ_ประมวลผล_2 2" xfId="11"/>
    <cellStyle name="ปกติ_ประมวลผล-เข้า 2" xfId="10"/>
    <cellStyle name="ปกติ_ประมวลผลเข้า_3 2" xfId="6"/>
    <cellStyle name="ปกติ_ประมวลออก_1" xfId="7"/>
    <cellStyle name="ปกติ_ประมวลออก_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D10" sqref="D10"/>
    </sheetView>
  </sheetViews>
  <sheetFormatPr defaultRowHeight="14.25" x14ac:dyDescent="0.2"/>
  <cols>
    <col min="1" max="1" width="9.625" style="160" customWidth="1"/>
    <col min="2" max="2" width="14.75" style="160" customWidth="1"/>
    <col min="3" max="3" width="36.25" style="160" customWidth="1"/>
    <col min="4" max="4" width="22.125" style="160" customWidth="1"/>
    <col min="5" max="5" width="18.375" style="160" customWidth="1"/>
    <col min="6" max="7" width="20.625" style="159" customWidth="1"/>
    <col min="8" max="8" width="18" style="160" customWidth="1"/>
    <col min="9" max="10" width="12.875" style="160" customWidth="1"/>
    <col min="11" max="256" width="9" style="160"/>
    <col min="257" max="257" width="9.625" style="160" customWidth="1"/>
    <col min="258" max="258" width="45" style="160" customWidth="1"/>
    <col min="259" max="260" width="38.75" style="160" customWidth="1"/>
    <col min="261" max="261" width="3.375" style="160" customWidth="1"/>
    <col min="262" max="263" width="20.625" style="160" customWidth="1"/>
    <col min="264" max="264" width="18" style="160" customWidth="1"/>
    <col min="265" max="266" width="12.875" style="160" customWidth="1"/>
    <col min="267" max="512" width="9" style="160"/>
    <col min="513" max="513" width="9.625" style="160" customWidth="1"/>
    <col min="514" max="514" width="45" style="160" customWidth="1"/>
    <col min="515" max="516" width="38.75" style="160" customWidth="1"/>
    <col min="517" max="517" width="3.375" style="160" customWidth="1"/>
    <col min="518" max="519" width="20.625" style="160" customWidth="1"/>
    <col min="520" max="520" width="18" style="160" customWidth="1"/>
    <col min="521" max="522" width="12.875" style="160" customWidth="1"/>
    <col min="523" max="768" width="9" style="160"/>
    <col min="769" max="769" width="9.625" style="160" customWidth="1"/>
    <col min="770" max="770" width="45" style="160" customWidth="1"/>
    <col min="771" max="772" width="38.75" style="160" customWidth="1"/>
    <col min="773" max="773" width="3.375" style="160" customWidth="1"/>
    <col min="774" max="775" width="20.625" style="160" customWidth="1"/>
    <col min="776" max="776" width="18" style="160" customWidth="1"/>
    <col min="777" max="778" width="12.875" style="160" customWidth="1"/>
    <col min="779" max="1024" width="9" style="160"/>
    <col min="1025" max="1025" width="9.625" style="160" customWidth="1"/>
    <col min="1026" max="1026" width="45" style="160" customWidth="1"/>
    <col min="1027" max="1028" width="38.75" style="160" customWidth="1"/>
    <col min="1029" max="1029" width="3.375" style="160" customWidth="1"/>
    <col min="1030" max="1031" width="20.625" style="160" customWidth="1"/>
    <col min="1032" max="1032" width="18" style="160" customWidth="1"/>
    <col min="1033" max="1034" width="12.875" style="160" customWidth="1"/>
    <col min="1035" max="1280" width="9" style="160"/>
    <col min="1281" max="1281" width="9.625" style="160" customWidth="1"/>
    <col min="1282" max="1282" width="45" style="160" customWidth="1"/>
    <col min="1283" max="1284" width="38.75" style="160" customWidth="1"/>
    <col min="1285" max="1285" width="3.375" style="160" customWidth="1"/>
    <col min="1286" max="1287" width="20.625" style="160" customWidth="1"/>
    <col min="1288" max="1288" width="18" style="160" customWidth="1"/>
    <col min="1289" max="1290" width="12.875" style="160" customWidth="1"/>
    <col min="1291" max="1536" width="9" style="160"/>
    <col min="1537" max="1537" width="9.625" style="160" customWidth="1"/>
    <col min="1538" max="1538" width="45" style="160" customWidth="1"/>
    <col min="1539" max="1540" width="38.75" style="160" customWidth="1"/>
    <col min="1541" max="1541" width="3.375" style="160" customWidth="1"/>
    <col min="1542" max="1543" width="20.625" style="160" customWidth="1"/>
    <col min="1544" max="1544" width="18" style="160" customWidth="1"/>
    <col min="1545" max="1546" width="12.875" style="160" customWidth="1"/>
    <col min="1547" max="1792" width="9" style="160"/>
    <col min="1793" max="1793" width="9.625" style="160" customWidth="1"/>
    <col min="1794" max="1794" width="45" style="160" customWidth="1"/>
    <col min="1795" max="1796" width="38.75" style="160" customWidth="1"/>
    <col min="1797" max="1797" width="3.375" style="160" customWidth="1"/>
    <col min="1798" max="1799" width="20.625" style="160" customWidth="1"/>
    <col min="1800" max="1800" width="18" style="160" customWidth="1"/>
    <col min="1801" max="1802" width="12.875" style="160" customWidth="1"/>
    <col min="1803" max="2048" width="9" style="160"/>
    <col min="2049" max="2049" width="9.625" style="160" customWidth="1"/>
    <col min="2050" max="2050" width="45" style="160" customWidth="1"/>
    <col min="2051" max="2052" width="38.75" style="160" customWidth="1"/>
    <col min="2053" max="2053" width="3.375" style="160" customWidth="1"/>
    <col min="2054" max="2055" width="20.625" style="160" customWidth="1"/>
    <col min="2056" max="2056" width="18" style="160" customWidth="1"/>
    <col min="2057" max="2058" width="12.875" style="160" customWidth="1"/>
    <col min="2059" max="2304" width="9" style="160"/>
    <col min="2305" max="2305" width="9.625" style="160" customWidth="1"/>
    <col min="2306" max="2306" width="45" style="160" customWidth="1"/>
    <col min="2307" max="2308" width="38.75" style="160" customWidth="1"/>
    <col min="2309" max="2309" width="3.375" style="160" customWidth="1"/>
    <col min="2310" max="2311" width="20.625" style="160" customWidth="1"/>
    <col min="2312" max="2312" width="18" style="160" customWidth="1"/>
    <col min="2313" max="2314" width="12.875" style="160" customWidth="1"/>
    <col min="2315" max="2560" width="9" style="160"/>
    <col min="2561" max="2561" width="9.625" style="160" customWidth="1"/>
    <col min="2562" max="2562" width="45" style="160" customWidth="1"/>
    <col min="2563" max="2564" width="38.75" style="160" customWidth="1"/>
    <col min="2565" max="2565" width="3.375" style="160" customWidth="1"/>
    <col min="2566" max="2567" width="20.625" style="160" customWidth="1"/>
    <col min="2568" max="2568" width="18" style="160" customWidth="1"/>
    <col min="2569" max="2570" width="12.875" style="160" customWidth="1"/>
    <col min="2571" max="2816" width="9" style="160"/>
    <col min="2817" max="2817" width="9.625" style="160" customWidth="1"/>
    <col min="2818" max="2818" width="45" style="160" customWidth="1"/>
    <col min="2819" max="2820" width="38.75" style="160" customWidth="1"/>
    <col min="2821" max="2821" width="3.375" style="160" customWidth="1"/>
    <col min="2822" max="2823" width="20.625" style="160" customWidth="1"/>
    <col min="2824" max="2824" width="18" style="160" customWidth="1"/>
    <col min="2825" max="2826" width="12.875" style="160" customWidth="1"/>
    <col min="2827" max="3072" width="9" style="160"/>
    <col min="3073" max="3073" width="9.625" style="160" customWidth="1"/>
    <col min="3074" max="3074" width="45" style="160" customWidth="1"/>
    <col min="3075" max="3076" width="38.75" style="160" customWidth="1"/>
    <col min="3077" max="3077" width="3.375" style="160" customWidth="1"/>
    <col min="3078" max="3079" width="20.625" style="160" customWidth="1"/>
    <col min="3080" max="3080" width="18" style="160" customWidth="1"/>
    <col min="3081" max="3082" width="12.875" style="160" customWidth="1"/>
    <col min="3083" max="3328" width="9" style="160"/>
    <col min="3329" max="3329" width="9.625" style="160" customWidth="1"/>
    <col min="3330" max="3330" width="45" style="160" customWidth="1"/>
    <col min="3331" max="3332" width="38.75" style="160" customWidth="1"/>
    <col min="3333" max="3333" width="3.375" style="160" customWidth="1"/>
    <col min="3334" max="3335" width="20.625" style="160" customWidth="1"/>
    <col min="3336" max="3336" width="18" style="160" customWidth="1"/>
    <col min="3337" max="3338" width="12.875" style="160" customWidth="1"/>
    <col min="3339" max="3584" width="9" style="160"/>
    <col min="3585" max="3585" width="9.625" style="160" customWidth="1"/>
    <col min="3586" max="3586" width="45" style="160" customWidth="1"/>
    <col min="3587" max="3588" width="38.75" style="160" customWidth="1"/>
    <col min="3589" max="3589" width="3.375" style="160" customWidth="1"/>
    <col min="3590" max="3591" width="20.625" style="160" customWidth="1"/>
    <col min="3592" max="3592" width="18" style="160" customWidth="1"/>
    <col min="3593" max="3594" width="12.875" style="160" customWidth="1"/>
    <col min="3595" max="3840" width="9" style="160"/>
    <col min="3841" max="3841" width="9.625" style="160" customWidth="1"/>
    <col min="3842" max="3842" width="45" style="160" customWidth="1"/>
    <col min="3843" max="3844" width="38.75" style="160" customWidth="1"/>
    <col min="3845" max="3845" width="3.375" style="160" customWidth="1"/>
    <col min="3846" max="3847" width="20.625" style="160" customWidth="1"/>
    <col min="3848" max="3848" width="18" style="160" customWidth="1"/>
    <col min="3849" max="3850" width="12.875" style="160" customWidth="1"/>
    <col min="3851" max="4096" width="9" style="160"/>
    <col min="4097" max="4097" width="9.625" style="160" customWidth="1"/>
    <col min="4098" max="4098" width="45" style="160" customWidth="1"/>
    <col min="4099" max="4100" width="38.75" style="160" customWidth="1"/>
    <col min="4101" max="4101" width="3.375" style="160" customWidth="1"/>
    <col min="4102" max="4103" width="20.625" style="160" customWidth="1"/>
    <col min="4104" max="4104" width="18" style="160" customWidth="1"/>
    <col min="4105" max="4106" width="12.875" style="160" customWidth="1"/>
    <col min="4107" max="4352" width="9" style="160"/>
    <col min="4353" max="4353" width="9.625" style="160" customWidth="1"/>
    <col min="4354" max="4354" width="45" style="160" customWidth="1"/>
    <col min="4355" max="4356" width="38.75" style="160" customWidth="1"/>
    <col min="4357" max="4357" width="3.375" style="160" customWidth="1"/>
    <col min="4358" max="4359" width="20.625" style="160" customWidth="1"/>
    <col min="4360" max="4360" width="18" style="160" customWidth="1"/>
    <col min="4361" max="4362" width="12.875" style="160" customWidth="1"/>
    <col min="4363" max="4608" width="9" style="160"/>
    <col min="4609" max="4609" width="9.625" style="160" customWidth="1"/>
    <col min="4610" max="4610" width="45" style="160" customWidth="1"/>
    <col min="4611" max="4612" width="38.75" style="160" customWidth="1"/>
    <col min="4613" max="4613" width="3.375" style="160" customWidth="1"/>
    <col min="4614" max="4615" width="20.625" style="160" customWidth="1"/>
    <col min="4616" max="4616" width="18" style="160" customWidth="1"/>
    <col min="4617" max="4618" width="12.875" style="160" customWidth="1"/>
    <col min="4619" max="4864" width="9" style="160"/>
    <col min="4865" max="4865" width="9.625" style="160" customWidth="1"/>
    <col min="4866" max="4866" width="45" style="160" customWidth="1"/>
    <col min="4867" max="4868" width="38.75" style="160" customWidth="1"/>
    <col min="4869" max="4869" width="3.375" style="160" customWidth="1"/>
    <col min="4870" max="4871" width="20.625" style="160" customWidth="1"/>
    <col min="4872" max="4872" width="18" style="160" customWidth="1"/>
    <col min="4873" max="4874" width="12.875" style="160" customWidth="1"/>
    <col min="4875" max="5120" width="9" style="160"/>
    <col min="5121" max="5121" width="9.625" style="160" customWidth="1"/>
    <col min="5122" max="5122" width="45" style="160" customWidth="1"/>
    <col min="5123" max="5124" width="38.75" style="160" customWidth="1"/>
    <col min="5125" max="5125" width="3.375" style="160" customWidth="1"/>
    <col min="5126" max="5127" width="20.625" style="160" customWidth="1"/>
    <col min="5128" max="5128" width="18" style="160" customWidth="1"/>
    <col min="5129" max="5130" width="12.875" style="160" customWidth="1"/>
    <col min="5131" max="5376" width="9" style="160"/>
    <col min="5377" max="5377" width="9.625" style="160" customWidth="1"/>
    <col min="5378" max="5378" width="45" style="160" customWidth="1"/>
    <col min="5379" max="5380" width="38.75" style="160" customWidth="1"/>
    <col min="5381" max="5381" width="3.375" style="160" customWidth="1"/>
    <col min="5382" max="5383" width="20.625" style="160" customWidth="1"/>
    <col min="5384" max="5384" width="18" style="160" customWidth="1"/>
    <col min="5385" max="5386" width="12.875" style="160" customWidth="1"/>
    <col min="5387" max="5632" width="9" style="160"/>
    <col min="5633" max="5633" width="9.625" style="160" customWidth="1"/>
    <col min="5634" max="5634" width="45" style="160" customWidth="1"/>
    <col min="5635" max="5636" width="38.75" style="160" customWidth="1"/>
    <col min="5637" max="5637" width="3.375" style="160" customWidth="1"/>
    <col min="5638" max="5639" width="20.625" style="160" customWidth="1"/>
    <col min="5640" max="5640" width="18" style="160" customWidth="1"/>
    <col min="5641" max="5642" width="12.875" style="160" customWidth="1"/>
    <col min="5643" max="5888" width="9" style="160"/>
    <col min="5889" max="5889" width="9.625" style="160" customWidth="1"/>
    <col min="5890" max="5890" width="45" style="160" customWidth="1"/>
    <col min="5891" max="5892" width="38.75" style="160" customWidth="1"/>
    <col min="5893" max="5893" width="3.375" style="160" customWidth="1"/>
    <col min="5894" max="5895" width="20.625" style="160" customWidth="1"/>
    <col min="5896" max="5896" width="18" style="160" customWidth="1"/>
    <col min="5897" max="5898" width="12.875" style="160" customWidth="1"/>
    <col min="5899" max="6144" width="9" style="160"/>
    <col min="6145" max="6145" width="9.625" style="160" customWidth="1"/>
    <col min="6146" max="6146" width="45" style="160" customWidth="1"/>
    <col min="6147" max="6148" width="38.75" style="160" customWidth="1"/>
    <col min="6149" max="6149" width="3.375" style="160" customWidth="1"/>
    <col min="6150" max="6151" width="20.625" style="160" customWidth="1"/>
    <col min="6152" max="6152" width="18" style="160" customWidth="1"/>
    <col min="6153" max="6154" width="12.875" style="160" customWidth="1"/>
    <col min="6155" max="6400" width="9" style="160"/>
    <col min="6401" max="6401" width="9.625" style="160" customWidth="1"/>
    <col min="6402" max="6402" width="45" style="160" customWidth="1"/>
    <col min="6403" max="6404" width="38.75" style="160" customWidth="1"/>
    <col min="6405" max="6405" width="3.375" style="160" customWidth="1"/>
    <col min="6406" max="6407" width="20.625" style="160" customWidth="1"/>
    <col min="6408" max="6408" width="18" style="160" customWidth="1"/>
    <col min="6409" max="6410" width="12.875" style="160" customWidth="1"/>
    <col min="6411" max="6656" width="9" style="160"/>
    <col min="6657" max="6657" width="9.625" style="160" customWidth="1"/>
    <col min="6658" max="6658" width="45" style="160" customWidth="1"/>
    <col min="6659" max="6660" width="38.75" style="160" customWidth="1"/>
    <col min="6661" max="6661" width="3.375" style="160" customWidth="1"/>
    <col min="6662" max="6663" width="20.625" style="160" customWidth="1"/>
    <col min="6664" max="6664" width="18" style="160" customWidth="1"/>
    <col min="6665" max="6666" width="12.875" style="160" customWidth="1"/>
    <col min="6667" max="6912" width="9" style="160"/>
    <col min="6913" max="6913" width="9.625" style="160" customWidth="1"/>
    <col min="6914" max="6914" width="45" style="160" customWidth="1"/>
    <col min="6915" max="6916" width="38.75" style="160" customWidth="1"/>
    <col min="6917" max="6917" width="3.375" style="160" customWidth="1"/>
    <col min="6918" max="6919" width="20.625" style="160" customWidth="1"/>
    <col min="6920" max="6920" width="18" style="160" customWidth="1"/>
    <col min="6921" max="6922" width="12.875" style="160" customWidth="1"/>
    <col min="6923" max="7168" width="9" style="160"/>
    <col min="7169" max="7169" width="9.625" style="160" customWidth="1"/>
    <col min="7170" max="7170" width="45" style="160" customWidth="1"/>
    <col min="7171" max="7172" width="38.75" style="160" customWidth="1"/>
    <col min="7173" max="7173" width="3.375" style="160" customWidth="1"/>
    <col min="7174" max="7175" width="20.625" style="160" customWidth="1"/>
    <col min="7176" max="7176" width="18" style="160" customWidth="1"/>
    <col min="7177" max="7178" width="12.875" style="160" customWidth="1"/>
    <col min="7179" max="7424" width="9" style="160"/>
    <col min="7425" max="7425" width="9.625" style="160" customWidth="1"/>
    <col min="7426" max="7426" width="45" style="160" customWidth="1"/>
    <col min="7427" max="7428" width="38.75" style="160" customWidth="1"/>
    <col min="7429" max="7429" width="3.375" style="160" customWidth="1"/>
    <col min="7430" max="7431" width="20.625" style="160" customWidth="1"/>
    <col min="7432" max="7432" width="18" style="160" customWidth="1"/>
    <col min="7433" max="7434" width="12.875" style="160" customWidth="1"/>
    <col min="7435" max="7680" width="9" style="160"/>
    <col min="7681" max="7681" width="9.625" style="160" customWidth="1"/>
    <col min="7682" max="7682" width="45" style="160" customWidth="1"/>
    <col min="7683" max="7684" width="38.75" style="160" customWidth="1"/>
    <col min="7685" max="7685" width="3.375" style="160" customWidth="1"/>
    <col min="7686" max="7687" width="20.625" style="160" customWidth="1"/>
    <col min="7688" max="7688" width="18" style="160" customWidth="1"/>
    <col min="7689" max="7690" width="12.875" style="160" customWidth="1"/>
    <col min="7691" max="7936" width="9" style="160"/>
    <col min="7937" max="7937" width="9.625" style="160" customWidth="1"/>
    <col min="7938" max="7938" width="45" style="160" customWidth="1"/>
    <col min="7939" max="7940" width="38.75" style="160" customWidth="1"/>
    <col min="7941" max="7941" width="3.375" style="160" customWidth="1"/>
    <col min="7942" max="7943" width="20.625" style="160" customWidth="1"/>
    <col min="7944" max="7944" width="18" style="160" customWidth="1"/>
    <col min="7945" max="7946" width="12.875" style="160" customWidth="1"/>
    <col min="7947" max="8192" width="9" style="160"/>
    <col min="8193" max="8193" width="9.625" style="160" customWidth="1"/>
    <col min="8194" max="8194" width="45" style="160" customWidth="1"/>
    <col min="8195" max="8196" width="38.75" style="160" customWidth="1"/>
    <col min="8197" max="8197" width="3.375" style="160" customWidth="1"/>
    <col min="8198" max="8199" width="20.625" style="160" customWidth="1"/>
    <col min="8200" max="8200" width="18" style="160" customWidth="1"/>
    <col min="8201" max="8202" width="12.875" style="160" customWidth="1"/>
    <col min="8203" max="8448" width="9" style="160"/>
    <col min="8449" max="8449" width="9.625" style="160" customWidth="1"/>
    <col min="8450" max="8450" width="45" style="160" customWidth="1"/>
    <col min="8451" max="8452" width="38.75" style="160" customWidth="1"/>
    <col min="8453" max="8453" width="3.375" style="160" customWidth="1"/>
    <col min="8454" max="8455" width="20.625" style="160" customWidth="1"/>
    <col min="8456" max="8456" width="18" style="160" customWidth="1"/>
    <col min="8457" max="8458" width="12.875" style="160" customWidth="1"/>
    <col min="8459" max="8704" width="9" style="160"/>
    <col min="8705" max="8705" width="9.625" style="160" customWidth="1"/>
    <col min="8706" max="8706" width="45" style="160" customWidth="1"/>
    <col min="8707" max="8708" width="38.75" style="160" customWidth="1"/>
    <col min="8709" max="8709" width="3.375" style="160" customWidth="1"/>
    <col min="8710" max="8711" width="20.625" style="160" customWidth="1"/>
    <col min="8712" max="8712" width="18" style="160" customWidth="1"/>
    <col min="8713" max="8714" width="12.875" style="160" customWidth="1"/>
    <col min="8715" max="8960" width="9" style="160"/>
    <col min="8961" max="8961" width="9.625" style="160" customWidth="1"/>
    <col min="8962" max="8962" width="45" style="160" customWidth="1"/>
    <col min="8963" max="8964" width="38.75" style="160" customWidth="1"/>
    <col min="8965" max="8965" width="3.375" style="160" customWidth="1"/>
    <col min="8966" max="8967" width="20.625" style="160" customWidth="1"/>
    <col min="8968" max="8968" width="18" style="160" customWidth="1"/>
    <col min="8969" max="8970" width="12.875" style="160" customWidth="1"/>
    <col min="8971" max="9216" width="9" style="160"/>
    <col min="9217" max="9217" width="9.625" style="160" customWidth="1"/>
    <col min="9218" max="9218" width="45" style="160" customWidth="1"/>
    <col min="9219" max="9220" width="38.75" style="160" customWidth="1"/>
    <col min="9221" max="9221" width="3.375" style="160" customWidth="1"/>
    <col min="9222" max="9223" width="20.625" style="160" customWidth="1"/>
    <col min="9224" max="9224" width="18" style="160" customWidth="1"/>
    <col min="9225" max="9226" width="12.875" style="160" customWidth="1"/>
    <col min="9227" max="9472" width="9" style="160"/>
    <col min="9473" max="9473" width="9.625" style="160" customWidth="1"/>
    <col min="9474" max="9474" width="45" style="160" customWidth="1"/>
    <col min="9475" max="9476" width="38.75" style="160" customWidth="1"/>
    <col min="9477" max="9477" width="3.375" style="160" customWidth="1"/>
    <col min="9478" max="9479" width="20.625" style="160" customWidth="1"/>
    <col min="9480" max="9480" width="18" style="160" customWidth="1"/>
    <col min="9481" max="9482" width="12.875" style="160" customWidth="1"/>
    <col min="9483" max="9728" width="9" style="160"/>
    <col min="9729" max="9729" width="9.625" style="160" customWidth="1"/>
    <col min="9730" max="9730" width="45" style="160" customWidth="1"/>
    <col min="9731" max="9732" width="38.75" style="160" customWidth="1"/>
    <col min="9733" max="9733" width="3.375" style="160" customWidth="1"/>
    <col min="9734" max="9735" width="20.625" style="160" customWidth="1"/>
    <col min="9736" max="9736" width="18" style="160" customWidth="1"/>
    <col min="9737" max="9738" width="12.875" style="160" customWidth="1"/>
    <col min="9739" max="9984" width="9" style="160"/>
    <col min="9985" max="9985" width="9.625" style="160" customWidth="1"/>
    <col min="9986" max="9986" width="45" style="160" customWidth="1"/>
    <col min="9987" max="9988" width="38.75" style="160" customWidth="1"/>
    <col min="9989" max="9989" width="3.375" style="160" customWidth="1"/>
    <col min="9990" max="9991" width="20.625" style="160" customWidth="1"/>
    <col min="9992" max="9992" width="18" style="160" customWidth="1"/>
    <col min="9993" max="9994" width="12.875" style="160" customWidth="1"/>
    <col min="9995" max="10240" width="9" style="160"/>
    <col min="10241" max="10241" width="9.625" style="160" customWidth="1"/>
    <col min="10242" max="10242" width="45" style="160" customWidth="1"/>
    <col min="10243" max="10244" width="38.75" style="160" customWidth="1"/>
    <col min="10245" max="10245" width="3.375" style="160" customWidth="1"/>
    <col min="10246" max="10247" width="20.625" style="160" customWidth="1"/>
    <col min="10248" max="10248" width="18" style="160" customWidth="1"/>
    <col min="10249" max="10250" width="12.875" style="160" customWidth="1"/>
    <col min="10251" max="10496" width="9" style="160"/>
    <col min="10497" max="10497" width="9.625" style="160" customWidth="1"/>
    <col min="10498" max="10498" width="45" style="160" customWidth="1"/>
    <col min="10499" max="10500" width="38.75" style="160" customWidth="1"/>
    <col min="10501" max="10501" width="3.375" style="160" customWidth="1"/>
    <col min="10502" max="10503" width="20.625" style="160" customWidth="1"/>
    <col min="10504" max="10504" width="18" style="160" customWidth="1"/>
    <col min="10505" max="10506" width="12.875" style="160" customWidth="1"/>
    <col min="10507" max="10752" width="9" style="160"/>
    <col min="10753" max="10753" width="9.625" style="160" customWidth="1"/>
    <col min="10754" max="10754" width="45" style="160" customWidth="1"/>
    <col min="10755" max="10756" width="38.75" style="160" customWidth="1"/>
    <col min="10757" max="10757" width="3.375" style="160" customWidth="1"/>
    <col min="10758" max="10759" width="20.625" style="160" customWidth="1"/>
    <col min="10760" max="10760" width="18" style="160" customWidth="1"/>
    <col min="10761" max="10762" width="12.875" style="160" customWidth="1"/>
    <col min="10763" max="11008" width="9" style="160"/>
    <col min="11009" max="11009" width="9.625" style="160" customWidth="1"/>
    <col min="11010" max="11010" width="45" style="160" customWidth="1"/>
    <col min="11011" max="11012" width="38.75" style="160" customWidth="1"/>
    <col min="11013" max="11013" width="3.375" style="160" customWidth="1"/>
    <col min="11014" max="11015" width="20.625" style="160" customWidth="1"/>
    <col min="11016" max="11016" width="18" style="160" customWidth="1"/>
    <col min="11017" max="11018" width="12.875" style="160" customWidth="1"/>
    <col min="11019" max="11264" width="9" style="160"/>
    <col min="11265" max="11265" width="9.625" style="160" customWidth="1"/>
    <col min="11266" max="11266" width="45" style="160" customWidth="1"/>
    <col min="11267" max="11268" width="38.75" style="160" customWidth="1"/>
    <col min="11269" max="11269" width="3.375" style="160" customWidth="1"/>
    <col min="11270" max="11271" width="20.625" style="160" customWidth="1"/>
    <col min="11272" max="11272" width="18" style="160" customWidth="1"/>
    <col min="11273" max="11274" width="12.875" style="160" customWidth="1"/>
    <col min="11275" max="11520" width="9" style="160"/>
    <col min="11521" max="11521" width="9.625" style="160" customWidth="1"/>
    <col min="11522" max="11522" width="45" style="160" customWidth="1"/>
    <col min="11523" max="11524" width="38.75" style="160" customWidth="1"/>
    <col min="11525" max="11525" width="3.375" style="160" customWidth="1"/>
    <col min="11526" max="11527" width="20.625" style="160" customWidth="1"/>
    <col min="11528" max="11528" width="18" style="160" customWidth="1"/>
    <col min="11529" max="11530" width="12.875" style="160" customWidth="1"/>
    <col min="11531" max="11776" width="9" style="160"/>
    <col min="11777" max="11777" width="9.625" style="160" customWidth="1"/>
    <col min="11778" max="11778" width="45" style="160" customWidth="1"/>
    <col min="11779" max="11780" width="38.75" style="160" customWidth="1"/>
    <col min="11781" max="11781" width="3.375" style="160" customWidth="1"/>
    <col min="11782" max="11783" width="20.625" style="160" customWidth="1"/>
    <col min="11784" max="11784" width="18" style="160" customWidth="1"/>
    <col min="11785" max="11786" width="12.875" style="160" customWidth="1"/>
    <col min="11787" max="12032" width="9" style="160"/>
    <col min="12033" max="12033" width="9.625" style="160" customWidth="1"/>
    <col min="12034" max="12034" width="45" style="160" customWidth="1"/>
    <col min="12035" max="12036" width="38.75" style="160" customWidth="1"/>
    <col min="12037" max="12037" width="3.375" style="160" customWidth="1"/>
    <col min="12038" max="12039" width="20.625" style="160" customWidth="1"/>
    <col min="12040" max="12040" width="18" style="160" customWidth="1"/>
    <col min="12041" max="12042" width="12.875" style="160" customWidth="1"/>
    <col min="12043" max="12288" width="9" style="160"/>
    <col min="12289" max="12289" width="9.625" style="160" customWidth="1"/>
    <col min="12290" max="12290" width="45" style="160" customWidth="1"/>
    <col min="12291" max="12292" width="38.75" style="160" customWidth="1"/>
    <col min="12293" max="12293" width="3.375" style="160" customWidth="1"/>
    <col min="12294" max="12295" width="20.625" style="160" customWidth="1"/>
    <col min="12296" max="12296" width="18" style="160" customWidth="1"/>
    <col min="12297" max="12298" width="12.875" style="160" customWidth="1"/>
    <col min="12299" max="12544" width="9" style="160"/>
    <col min="12545" max="12545" width="9.625" style="160" customWidth="1"/>
    <col min="12546" max="12546" width="45" style="160" customWidth="1"/>
    <col min="12547" max="12548" width="38.75" style="160" customWidth="1"/>
    <col min="12549" max="12549" width="3.375" style="160" customWidth="1"/>
    <col min="12550" max="12551" width="20.625" style="160" customWidth="1"/>
    <col min="12552" max="12552" width="18" style="160" customWidth="1"/>
    <col min="12553" max="12554" width="12.875" style="160" customWidth="1"/>
    <col min="12555" max="12800" width="9" style="160"/>
    <col min="12801" max="12801" width="9.625" style="160" customWidth="1"/>
    <col min="12802" max="12802" width="45" style="160" customWidth="1"/>
    <col min="12803" max="12804" width="38.75" style="160" customWidth="1"/>
    <col min="12805" max="12805" width="3.375" style="160" customWidth="1"/>
    <col min="12806" max="12807" width="20.625" style="160" customWidth="1"/>
    <col min="12808" max="12808" width="18" style="160" customWidth="1"/>
    <col min="12809" max="12810" width="12.875" style="160" customWidth="1"/>
    <col min="12811" max="13056" width="9" style="160"/>
    <col min="13057" max="13057" width="9.625" style="160" customWidth="1"/>
    <col min="13058" max="13058" width="45" style="160" customWidth="1"/>
    <col min="13059" max="13060" width="38.75" style="160" customWidth="1"/>
    <col min="13061" max="13061" width="3.375" style="160" customWidth="1"/>
    <col min="13062" max="13063" width="20.625" style="160" customWidth="1"/>
    <col min="13064" max="13064" width="18" style="160" customWidth="1"/>
    <col min="13065" max="13066" width="12.875" style="160" customWidth="1"/>
    <col min="13067" max="13312" width="9" style="160"/>
    <col min="13313" max="13313" width="9.625" style="160" customWidth="1"/>
    <col min="13314" max="13314" width="45" style="160" customWidth="1"/>
    <col min="13315" max="13316" width="38.75" style="160" customWidth="1"/>
    <col min="13317" max="13317" width="3.375" style="160" customWidth="1"/>
    <col min="13318" max="13319" width="20.625" style="160" customWidth="1"/>
    <col min="13320" max="13320" width="18" style="160" customWidth="1"/>
    <col min="13321" max="13322" width="12.875" style="160" customWidth="1"/>
    <col min="13323" max="13568" width="9" style="160"/>
    <col min="13569" max="13569" width="9.625" style="160" customWidth="1"/>
    <col min="13570" max="13570" width="45" style="160" customWidth="1"/>
    <col min="13571" max="13572" width="38.75" style="160" customWidth="1"/>
    <col min="13573" max="13573" width="3.375" style="160" customWidth="1"/>
    <col min="13574" max="13575" width="20.625" style="160" customWidth="1"/>
    <col min="13576" max="13576" width="18" style="160" customWidth="1"/>
    <col min="13577" max="13578" width="12.875" style="160" customWidth="1"/>
    <col min="13579" max="13824" width="9" style="160"/>
    <col min="13825" max="13825" width="9.625" style="160" customWidth="1"/>
    <col min="13826" max="13826" width="45" style="160" customWidth="1"/>
    <col min="13827" max="13828" width="38.75" style="160" customWidth="1"/>
    <col min="13829" max="13829" width="3.375" style="160" customWidth="1"/>
    <col min="13830" max="13831" width="20.625" style="160" customWidth="1"/>
    <col min="13832" max="13832" width="18" style="160" customWidth="1"/>
    <col min="13833" max="13834" width="12.875" style="160" customWidth="1"/>
    <col min="13835" max="14080" width="9" style="160"/>
    <col min="14081" max="14081" width="9.625" style="160" customWidth="1"/>
    <col min="14082" max="14082" width="45" style="160" customWidth="1"/>
    <col min="14083" max="14084" width="38.75" style="160" customWidth="1"/>
    <col min="14085" max="14085" width="3.375" style="160" customWidth="1"/>
    <col min="14086" max="14087" width="20.625" style="160" customWidth="1"/>
    <col min="14088" max="14088" width="18" style="160" customWidth="1"/>
    <col min="14089" max="14090" width="12.875" style="160" customWidth="1"/>
    <col min="14091" max="14336" width="9" style="160"/>
    <col min="14337" max="14337" width="9.625" style="160" customWidth="1"/>
    <col min="14338" max="14338" width="45" style="160" customWidth="1"/>
    <col min="14339" max="14340" width="38.75" style="160" customWidth="1"/>
    <col min="14341" max="14341" width="3.375" style="160" customWidth="1"/>
    <col min="14342" max="14343" width="20.625" style="160" customWidth="1"/>
    <col min="14344" max="14344" width="18" style="160" customWidth="1"/>
    <col min="14345" max="14346" width="12.875" style="160" customWidth="1"/>
    <col min="14347" max="14592" width="9" style="160"/>
    <col min="14593" max="14593" width="9.625" style="160" customWidth="1"/>
    <col min="14594" max="14594" width="45" style="160" customWidth="1"/>
    <col min="14595" max="14596" width="38.75" style="160" customWidth="1"/>
    <col min="14597" max="14597" width="3.375" style="160" customWidth="1"/>
    <col min="14598" max="14599" width="20.625" style="160" customWidth="1"/>
    <col min="14600" max="14600" width="18" style="160" customWidth="1"/>
    <col min="14601" max="14602" width="12.875" style="160" customWidth="1"/>
    <col min="14603" max="14848" width="9" style="160"/>
    <col min="14849" max="14849" width="9.625" style="160" customWidth="1"/>
    <col min="14850" max="14850" width="45" style="160" customWidth="1"/>
    <col min="14851" max="14852" width="38.75" style="160" customWidth="1"/>
    <col min="14853" max="14853" width="3.375" style="160" customWidth="1"/>
    <col min="14854" max="14855" width="20.625" style="160" customWidth="1"/>
    <col min="14856" max="14856" width="18" style="160" customWidth="1"/>
    <col min="14857" max="14858" width="12.875" style="160" customWidth="1"/>
    <col min="14859" max="15104" width="9" style="160"/>
    <col min="15105" max="15105" width="9.625" style="160" customWidth="1"/>
    <col min="15106" max="15106" width="45" style="160" customWidth="1"/>
    <col min="15107" max="15108" width="38.75" style="160" customWidth="1"/>
    <col min="15109" max="15109" width="3.375" style="160" customWidth="1"/>
    <col min="15110" max="15111" width="20.625" style="160" customWidth="1"/>
    <col min="15112" max="15112" width="18" style="160" customWidth="1"/>
    <col min="15113" max="15114" width="12.875" style="160" customWidth="1"/>
    <col min="15115" max="15360" width="9" style="160"/>
    <col min="15361" max="15361" width="9.625" style="160" customWidth="1"/>
    <col min="15362" max="15362" width="45" style="160" customWidth="1"/>
    <col min="15363" max="15364" width="38.75" style="160" customWidth="1"/>
    <col min="15365" max="15365" width="3.375" style="160" customWidth="1"/>
    <col min="15366" max="15367" width="20.625" style="160" customWidth="1"/>
    <col min="15368" max="15368" width="18" style="160" customWidth="1"/>
    <col min="15369" max="15370" width="12.875" style="160" customWidth="1"/>
    <col min="15371" max="15616" width="9" style="160"/>
    <col min="15617" max="15617" width="9.625" style="160" customWidth="1"/>
    <col min="15618" max="15618" width="45" style="160" customWidth="1"/>
    <col min="15619" max="15620" width="38.75" style="160" customWidth="1"/>
    <col min="15621" max="15621" width="3.375" style="160" customWidth="1"/>
    <col min="15622" max="15623" width="20.625" style="160" customWidth="1"/>
    <col min="15624" max="15624" width="18" style="160" customWidth="1"/>
    <col min="15625" max="15626" width="12.875" style="160" customWidth="1"/>
    <col min="15627" max="15872" width="9" style="160"/>
    <col min="15873" max="15873" width="9.625" style="160" customWidth="1"/>
    <col min="15874" max="15874" width="45" style="160" customWidth="1"/>
    <col min="15875" max="15876" width="38.75" style="160" customWidth="1"/>
    <col min="15877" max="15877" width="3.375" style="160" customWidth="1"/>
    <col min="15878" max="15879" width="20.625" style="160" customWidth="1"/>
    <col min="15880" max="15880" width="18" style="160" customWidth="1"/>
    <col min="15881" max="15882" width="12.875" style="160" customWidth="1"/>
    <col min="15883" max="16128" width="9" style="160"/>
    <col min="16129" max="16129" width="9.625" style="160" customWidth="1"/>
    <col min="16130" max="16130" width="45" style="160" customWidth="1"/>
    <col min="16131" max="16132" width="38.75" style="160" customWidth="1"/>
    <col min="16133" max="16133" width="3.375" style="160" customWidth="1"/>
    <col min="16134" max="16135" width="20.625" style="160" customWidth="1"/>
    <col min="16136" max="16136" width="18" style="160" customWidth="1"/>
    <col min="16137" max="16138" width="12.875" style="160" customWidth="1"/>
    <col min="16139" max="16384" width="9" style="160"/>
  </cols>
  <sheetData>
    <row r="1" spans="1:10" s="143" customFormat="1" ht="22.5" customHeight="1" x14ac:dyDescent="0.2">
      <c r="A1" s="120" t="s">
        <v>0</v>
      </c>
      <c r="B1" s="120"/>
      <c r="C1" s="120"/>
      <c r="D1" s="120"/>
      <c r="E1" s="120"/>
      <c r="F1" s="142"/>
      <c r="G1" s="142"/>
    </row>
    <row r="2" spans="1:10" s="143" customFormat="1" ht="22.5" customHeight="1" x14ac:dyDescent="0.2">
      <c r="A2" s="120" t="s">
        <v>79</v>
      </c>
      <c r="B2" s="120"/>
      <c r="C2" s="120"/>
      <c r="D2" s="120"/>
      <c r="E2" s="120"/>
      <c r="F2" s="142"/>
      <c r="G2" s="142"/>
    </row>
    <row r="3" spans="1:10" s="143" customFormat="1" ht="22.5" customHeight="1" x14ac:dyDescent="0.2">
      <c r="A3" s="120" t="s">
        <v>1</v>
      </c>
      <c r="B3" s="120"/>
      <c r="C3" s="120"/>
      <c r="D3" s="120"/>
      <c r="E3" s="120"/>
      <c r="F3" s="142"/>
      <c r="G3" s="142"/>
    </row>
    <row r="4" spans="1:10" s="143" customFormat="1" ht="30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80</v>
      </c>
      <c r="G4" s="142"/>
      <c r="H4" s="144"/>
    </row>
    <row r="5" spans="1:10" s="147" customFormat="1" ht="23.25" x14ac:dyDescent="0.2">
      <c r="A5" s="2">
        <v>1</v>
      </c>
      <c r="B5" s="2" t="s">
        <v>7</v>
      </c>
      <c r="C5" s="3" t="s">
        <v>8</v>
      </c>
      <c r="D5" s="4">
        <f>59242665/1000</f>
        <v>59242.665000000001</v>
      </c>
      <c r="E5" s="5">
        <v>163361296.98999998</v>
      </c>
      <c r="F5" s="5">
        <v>0</v>
      </c>
      <c r="G5" s="145"/>
      <c r="H5" s="146"/>
      <c r="J5" s="148"/>
    </row>
    <row r="6" spans="1:10" s="148" customFormat="1" ht="23.25" x14ac:dyDescent="0.2">
      <c r="A6" s="2">
        <v>2</v>
      </c>
      <c r="B6" s="2" t="s">
        <v>9</v>
      </c>
      <c r="C6" s="6" t="s">
        <v>10</v>
      </c>
      <c r="D6" s="149">
        <f>3/1000</f>
        <v>3.0000000000000001E-3</v>
      </c>
      <c r="E6" s="5">
        <v>62465778.32</v>
      </c>
      <c r="F6" s="5">
        <v>4372604.4800000004</v>
      </c>
      <c r="G6" s="150">
        <v>405010439</v>
      </c>
      <c r="H6" s="151"/>
      <c r="I6" s="152"/>
    </row>
    <row r="7" spans="1:10" s="147" customFormat="1" ht="23.25" x14ac:dyDescent="0.2">
      <c r="A7" s="2">
        <v>3</v>
      </c>
      <c r="B7" s="2" t="s">
        <v>17</v>
      </c>
      <c r="C7" s="6" t="s">
        <v>81</v>
      </c>
      <c r="D7" s="4">
        <f>108069.04/1000</f>
        <v>108.06903999999999</v>
      </c>
      <c r="E7" s="5">
        <v>11646004.629999999</v>
      </c>
      <c r="F7" s="5">
        <v>830464.53</v>
      </c>
      <c r="G7" s="150">
        <v>139668092</v>
      </c>
      <c r="H7" s="146"/>
      <c r="J7" s="148"/>
    </row>
    <row r="8" spans="1:10" s="143" customFormat="1" ht="23.25" x14ac:dyDescent="0.2">
      <c r="A8" s="2">
        <v>4</v>
      </c>
      <c r="B8" s="2" t="s">
        <v>82</v>
      </c>
      <c r="C8" s="8" t="s">
        <v>19</v>
      </c>
      <c r="D8" s="4">
        <f>5072.075/1000</f>
        <v>5.0720749999999999</v>
      </c>
      <c r="E8" s="5">
        <v>9336303.0600000005</v>
      </c>
      <c r="F8" s="5">
        <v>482583.9</v>
      </c>
      <c r="G8" s="150">
        <v>110951202</v>
      </c>
      <c r="H8" s="151"/>
      <c r="I8" s="152"/>
      <c r="J8" s="148"/>
    </row>
    <row r="9" spans="1:10" s="143" customFormat="1" ht="23.25" x14ac:dyDescent="0.2">
      <c r="A9" s="2">
        <v>5</v>
      </c>
      <c r="B9" s="2" t="s">
        <v>11</v>
      </c>
      <c r="C9" s="6" t="s">
        <v>12</v>
      </c>
      <c r="D9" s="4">
        <f>255700/1000</f>
        <v>255.7</v>
      </c>
      <c r="E9" s="5">
        <v>7352125.7199999997</v>
      </c>
      <c r="F9" s="5">
        <v>0</v>
      </c>
      <c r="G9" s="150">
        <v>106073266</v>
      </c>
      <c r="H9" s="151"/>
      <c r="I9" s="152"/>
      <c r="J9" s="148"/>
    </row>
    <row r="10" spans="1:10" s="143" customFormat="1" ht="23.25" x14ac:dyDescent="0.2">
      <c r="A10" s="2">
        <v>6</v>
      </c>
      <c r="B10" s="2" t="s">
        <v>15</v>
      </c>
      <c r="C10" s="7" t="s">
        <v>16</v>
      </c>
      <c r="D10" s="4">
        <f>25350/1000</f>
        <v>25.35</v>
      </c>
      <c r="E10" s="5">
        <v>6253143.5500000007</v>
      </c>
      <c r="F10" s="5"/>
      <c r="G10" s="150">
        <v>72138475</v>
      </c>
      <c r="H10" s="151"/>
      <c r="I10" s="152"/>
      <c r="J10" s="148"/>
    </row>
    <row r="11" spans="1:10" s="143" customFormat="1" ht="46.5" x14ac:dyDescent="0.2">
      <c r="A11" s="2">
        <v>7</v>
      </c>
      <c r="B11" s="2" t="s">
        <v>83</v>
      </c>
      <c r="C11" s="8" t="s">
        <v>84</v>
      </c>
      <c r="D11" s="4">
        <f>29/1000</f>
        <v>2.9000000000000001E-2</v>
      </c>
      <c r="E11" s="5">
        <v>3130000</v>
      </c>
      <c r="F11" s="5"/>
      <c r="G11" s="150">
        <v>67932948</v>
      </c>
      <c r="H11" s="151"/>
      <c r="I11" s="152"/>
      <c r="J11" s="148"/>
    </row>
    <row r="12" spans="1:10" s="143" customFormat="1" ht="46.5" x14ac:dyDescent="0.2">
      <c r="A12" s="2">
        <v>8</v>
      </c>
      <c r="B12" s="2" t="s">
        <v>85</v>
      </c>
      <c r="C12" s="9" t="s">
        <v>86</v>
      </c>
      <c r="D12" s="4">
        <f>50/1000</f>
        <v>0.05</v>
      </c>
      <c r="E12" s="5">
        <v>2066240.05</v>
      </c>
      <c r="F12" s="5"/>
      <c r="G12" s="150">
        <f>32532490+9177507+109326</f>
        <v>41819323</v>
      </c>
      <c r="H12" s="151"/>
      <c r="I12" s="152"/>
      <c r="J12" s="148"/>
    </row>
    <row r="13" spans="1:10" s="143" customFormat="1" ht="23.25" x14ac:dyDescent="0.2">
      <c r="A13" s="2">
        <v>9</v>
      </c>
      <c r="B13" s="2" t="s">
        <v>13</v>
      </c>
      <c r="C13" s="6" t="s">
        <v>14</v>
      </c>
      <c r="D13" s="4">
        <f>128700/1000</f>
        <v>128.69999999999999</v>
      </c>
      <c r="E13" s="5">
        <v>1881640.11</v>
      </c>
      <c r="F13" s="5"/>
      <c r="G13" s="150">
        <f>19339010+7468233+250</f>
        <v>26807493</v>
      </c>
      <c r="H13" s="151"/>
      <c r="I13" s="152"/>
      <c r="J13" s="148"/>
    </row>
    <row r="14" spans="1:10" s="143" customFormat="1" ht="23.25" x14ac:dyDescent="0.2">
      <c r="A14" s="2">
        <v>10</v>
      </c>
      <c r="B14" s="2" t="s">
        <v>87</v>
      </c>
      <c r="C14" s="6" t="s">
        <v>88</v>
      </c>
      <c r="D14" s="4">
        <f>48.95/1000</f>
        <v>4.895E-2</v>
      </c>
      <c r="E14" s="5">
        <v>1343931.44</v>
      </c>
      <c r="F14" s="5"/>
      <c r="G14" s="150">
        <f>26090429+648156</f>
        <v>26738585</v>
      </c>
      <c r="H14" s="151"/>
      <c r="I14" s="152"/>
      <c r="J14" s="148"/>
    </row>
    <row r="15" spans="1:10" s="143" customFormat="1" ht="23.25" x14ac:dyDescent="0.2">
      <c r="A15" s="122" t="s">
        <v>26</v>
      </c>
      <c r="B15" s="123"/>
      <c r="C15" s="124"/>
      <c r="D15" s="10">
        <f>SUM(D5:D14)</f>
        <v>59765.687064999991</v>
      </c>
      <c r="E15" s="11">
        <f>SUM(E5:E14)</f>
        <v>268836463.87</v>
      </c>
      <c r="F15" s="11">
        <f>SUM(F5:F14)</f>
        <v>5685652.9100000011</v>
      </c>
      <c r="G15" s="142"/>
      <c r="H15" s="144"/>
    </row>
    <row r="16" spans="1:10" s="143" customFormat="1" ht="24" thickBot="1" x14ac:dyDescent="0.25">
      <c r="A16" s="125" t="s">
        <v>44</v>
      </c>
      <c r="B16" s="126"/>
      <c r="C16" s="127"/>
      <c r="D16" s="12">
        <f>D17-D15</f>
        <v>399.72249000000738</v>
      </c>
      <c r="E16" s="12">
        <f>E17-E15</f>
        <v>7264793.25</v>
      </c>
      <c r="F16" s="12">
        <f>F17-F15</f>
        <v>594020.41999999899</v>
      </c>
      <c r="G16" s="142"/>
      <c r="H16" s="144"/>
    </row>
    <row r="17" spans="1:8" s="143" customFormat="1" ht="24" thickBot="1" x14ac:dyDescent="0.25">
      <c r="A17" s="117" t="s">
        <v>28</v>
      </c>
      <c r="B17" s="118"/>
      <c r="C17" s="119"/>
      <c r="D17" s="14">
        <f>60165409.555/1000</f>
        <v>60165.409554999998</v>
      </c>
      <c r="E17" s="14">
        <v>276101257.12</v>
      </c>
      <c r="F17" s="14">
        <v>6279673.3300000001</v>
      </c>
      <c r="G17" s="153"/>
      <c r="H17" s="144"/>
    </row>
    <row r="18" spans="1:8" s="143" customFormat="1" ht="14.25" customHeight="1" thickTop="1" x14ac:dyDescent="0.2">
      <c r="A18" s="148"/>
      <c r="B18" s="148"/>
      <c r="D18" s="154"/>
      <c r="E18" s="155"/>
      <c r="F18" s="144"/>
      <c r="G18" s="144"/>
      <c r="H18" s="144"/>
    </row>
    <row r="19" spans="1:8" s="143" customFormat="1" ht="23.25" customHeight="1" x14ac:dyDescent="0.2">
      <c r="D19" s="156"/>
      <c r="E19" s="156"/>
      <c r="F19" s="144"/>
      <c r="G19" s="144"/>
      <c r="H19" s="144"/>
    </row>
    <row r="20" spans="1:8" s="143" customFormat="1" ht="23.25" customHeight="1" x14ac:dyDescent="0.2">
      <c r="A20" s="143" t="s">
        <v>89</v>
      </c>
      <c r="D20" s="157"/>
      <c r="E20" s="157"/>
      <c r="F20" s="144"/>
      <c r="G20" s="144"/>
      <c r="H20" s="144"/>
    </row>
    <row r="21" spans="1:8" s="143" customFormat="1" ht="14.25" customHeight="1" x14ac:dyDescent="0.2">
      <c r="A21" s="148"/>
      <c r="B21" s="148"/>
      <c r="D21" s="157"/>
      <c r="E21" s="157"/>
      <c r="F21" s="142"/>
      <c r="G21" s="142"/>
    </row>
    <row r="22" spans="1:8" s="143" customFormat="1" ht="14.25" customHeight="1" x14ac:dyDescent="0.2">
      <c r="A22" s="148"/>
      <c r="B22" s="148"/>
      <c r="D22" s="157"/>
      <c r="E22" s="157"/>
      <c r="F22" s="142"/>
      <c r="G22" s="142"/>
    </row>
    <row r="23" spans="1:8" s="143" customFormat="1" ht="14.25" customHeight="1" x14ac:dyDescent="0.2">
      <c r="A23" s="148"/>
      <c r="B23" s="148"/>
      <c r="D23" s="157"/>
      <c r="E23" s="158"/>
      <c r="F23" s="142"/>
      <c r="G23" s="142"/>
    </row>
    <row r="24" spans="1:8" s="143" customFormat="1" ht="18" customHeight="1" x14ac:dyDescent="0.2">
      <c r="A24" s="148"/>
      <c r="B24" s="148"/>
      <c r="F24" s="142"/>
      <c r="G24" s="142"/>
    </row>
    <row r="25" spans="1:8" s="143" customFormat="1" ht="17.25" customHeight="1" x14ac:dyDescent="0.2">
      <c r="A25" s="148"/>
      <c r="B25" s="148"/>
      <c r="F25" s="142"/>
      <c r="G25" s="142"/>
    </row>
    <row r="26" spans="1:8" s="143" customFormat="1" ht="18.75" customHeight="1" x14ac:dyDescent="0.2">
      <c r="A26" s="148"/>
      <c r="B26" s="148"/>
      <c r="F26" s="142"/>
      <c r="G26" s="142"/>
    </row>
    <row r="27" spans="1:8" s="143" customFormat="1" ht="23.25" x14ac:dyDescent="0.2">
      <c r="A27" s="148"/>
      <c r="B27" s="148"/>
      <c r="F27" s="142"/>
      <c r="G27" s="142"/>
    </row>
    <row r="28" spans="1:8" s="143" customFormat="1" ht="23.25" x14ac:dyDescent="0.2">
      <c r="A28" s="148"/>
      <c r="B28" s="148"/>
      <c r="F28" s="142"/>
      <c r="G28" s="142"/>
    </row>
    <row r="29" spans="1:8" s="143" customFormat="1" ht="23.25" x14ac:dyDescent="0.2">
      <c r="A29" s="148"/>
      <c r="B29" s="148"/>
      <c r="F29" s="142"/>
      <c r="G29" s="142"/>
    </row>
    <row r="30" spans="1:8" s="143" customFormat="1" ht="23.25" x14ac:dyDescent="0.2">
      <c r="A30" s="148"/>
      <c r="B30" s="148"/>
      <c r="F30" s="142"/>
      <c r="G30" s="142"/>
    </row>
    <row r="31" spans="1:8" s="143" customFormat="1" ht="23.25" x14ac:dyDescent="0.2">
      <c r="A31" s="148"/>
      <c r="B31" s="148"/>
      <c r="F31" s="142"/>
      <c r="G31" s="142"/>
    </row>
    <row r="32" spans="1:8" s="143" customFormat="1" ht="23.25" x14ac:dyDescent="0.2">
      <c r="A32" s="148"/>
      <c r="B32" s="148"/>
      <c r="F32" s="142"/>
      <c r="G32" s="142"/>
    </row>
    <row r="33" spans="1:7" s="143" customFormat="1" ht="23.25" x14ac:dyDescent="0.2">
      <c r="A33" s="148"/>
      <c r="B33" s="148"/>
      <c r="F33" s="142"/>
      <c r="G33" s="142"/>
    </row>
    <row r="34" spans="1:7" s="143" customFormat="1" ht="23.25" x14ac:dyDescent="0.2">
      <c r="A34" s="148"/>
      <c r="B34" s="148"/>
      <c r="F34" s="142"/>
      <c r="G34" s="142"/>
    </row>
    <row r="35" spans="1:7" s="143" customFormat="1" ht="23.25" x14ac:dyDescent="0.2">
      <c r="A35" s="148"/>
      <c r="B35" s="148"/>
      <c r="F35" s="142"/>
      <c r="G35" s="142"/>
    </row>
    <row r="36" spans="1:7" s="143" customFormat="1" ht="23.25" x14ac:dyDescent="0.2">
      <c r="A36" s="148"/>
      <c r="B36" s="148"/>
      <c r="F36" s="142"/>
      <c r="G36" s="14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:E1"/>
    <mergeCell ref="A2:E2"/>
    <mergeCell ref="A3:E3"/>
    <mergeCell ref="A15:C15"/>
    <mergeCell ref="A16:C16"/>
    <mergeCell ref="A17:C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0" sqref="C20"/>
    </sheetView>
  </sheetViews>
  <sheetFormatPr defaultRowHeight="14.25" x14ac:dyDescent="0.2"/>
  <cols>
    <col min="1" max="1" width="13.25" customWidth="1"/>
    <col min="2" max="2" width="22.375" customWidth="1"/>
    <col min="3" max="3" width="29.375" customWidth="1"/>
    <col min="4" max="4" width="18.5" customWidth="1"/>
    <col min="5" max="5" width="29.125" customWidth="1"/>
  </cols>
  <sheetData>
    <row r="1" spans="1:5" ht="23.25" x14ac:dyDescent="0.2">
      <c r="A1" s="120" t="s">
        <v>0</v>
      </c>
      <c r="B1" s="120"/>
      <c r="C1" s="120"/>
      <c r="D1" s="120"/>
      <c r="E1" s="120"/>
    </row>
    <row r="2" spans="1:5" ht="23.25" x14ac:dyDescent="0.2">
      <c r="A2" s="121" t="s">
        <v>29</v>
      </c>
      <c r="B2" s="121"/>
      <c r="C2" s="121"/>
      <c r="D2" s="121"/>
      <c r="E2" s="121"/>
    </row>
    <row r="3" spans="1:5" ht="23.25" x14ac:dyDescent="0.2">
      <c r="A3" s="120" t="s">
        <v>1</v>
      </c>
      <c r="B3" s="120"/>
      <c r="C3" s="120"/>
      <c r="D3" s="120"/>
      <c r="E3" s="120"/>
    </row>
    <row r="4" spans="1:5" ht="23.25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23.25" x14ac:dyDescent="0.2">
      <c r="A5" s="2">
        <v>1</v>
      </c>
      <c r="B5" s="2" t="s">
        <v>7</v>
      </c>
      <c r="C5" s="3" t="s">
        <v>8</v>
      </c>
      <c r="D5" s="4">
        <v>454901.30300000001</v>
      </c>
      <c r="E5" s="5">
        <v>1816272069.6399999</v>
      </c>
    </row>
    <row r="6" spans="1:5" ht="23.25" x14ac:dyDescent="0.2">
      <c r="A6" s="2">
        <v>2</v>
      </c>
      <c r="B6" s="2" t="s">
        <v>9</v>
      </c>
      <c r="C6" s="6" t="s">
        <v>10</v>
      </c>
      <c r="D6" s="4">
        <v>1.7000000000000001E-2</v>
      </c>
      <c r="E6" s="5">
        <v>508890058.00999999</v>
      </c>
    </row>
    <row r="7" spans="1:5" ht="23.25" x14ac:dyDescent="0.2">
      <c r="A7" s="2">
        <v>3</v>
      </c>
      <c r="B7" s="2" t="s">
        <v>11</v>
      </c>
      <c r="C7" s="6" t="s">
        <v>12</v>
      </c>
      <c r="D7" s="4">
        <v>4073.94</v>
      </c>
      <c r="E7" s="5">
        <v>122836761.43000001</v>
      </c>
    </row>
    <row r="8" spans="1:5" ht="23.25" x14ac:dyDescent="0.2">
      <c r="A8" s="2">
        <v>4</v>
      </c>
      <c r="B8" s="2" t="s">
        <v>13</v>
      </c>
      <c r="C8" s="6" t="s">
        <v>14</v>
      </c>
      <c r="D8" s="4">
        <v>8022.3</v>
      </c>
      <c r="E8" s="5">
        <v>122379811.69</v>
      </c>
    </row>
    <row r="9" spans="1:5" ht="23.25" x14ac:dyDescent="0.2">
      <c r="A9" s="2">
        <v>5</v>
      </c>
      <c r="B9" s="2" t="s">
        <v>15</v>
      </c>
      <c r="C9" s="7" t="s">
        <v>16</v>
      </c>
      <c r="D9" s="4">
        <v>764.75</v>
      </c>
      <c r="E9" s="5">
        <v>112820270.27</v>
      </c>
    </row>
    <row r="10" spans="1:5" ht="23.25" x14ac:dyDescent="0.2">
      <c r="A10" s="2">
        <v>6</v>
      </c>
      <c r="B10" s="2" t="s">
        <v>17</v>
      </c>
      <c r="C10" s="6" t="s">
        <v>18</v>
      </c>
      <c r="D10" s="4">
        <v>541.92783999999995</v>
      </c>
      <c r="E10" s="5">
        <v>58757479.119999997</v>
      </c>
    </row>
    <row r="11" spans="1:5" ht="24" customHeight="1" x14ac:dyDescent="0.2">
      <c r="A11" s="2">
        <v>7</v>
      </c>
      <c r="B11" s="2">
        <v>8544</v>
      </c>
      <c r="C11" s="8" t="s">
        <v>19</v>
      </c>
      <c r="D11" s="4">
        <v>26.806025000000002</v>
      </c>
      <c r="E11" s="5">
        <v>45520920.520000003</v>
      </c>
    </row>
    <row r="12" spans="1:5" ht="23.25" customHeight="1" x14ac:dyDescent="0.2">
      <c r="A12" s="2">
        <v>8</v>
      </c>
      <c r="B12" s="2" t="s">
        <v>20</v>
      </c>
      <c r="C12" s="9" t="s">
        <v>21</v>
      </c>
      <c r="D12" s="4">
        <v>3300</v>
      </c>
      <c r="E12" s="5">
        <v>30376255.329999998</v>
      </c>
    </row>
    <row r="13" spans="1:5" ht="23.25" x14ac:dyDescent="0.2">
      <c r="A13" s="2">
        <v>9</v>
      </c>
      <c r="B13" s="2" t="s">
        <v>22</v>
      </c>
      <c r="C13" s="6" t="s">
        <v>23</v>
      </c>
      <c r="D13" s="4">
        <v>464.86</v>
      </c>
      <c r="E13" s="5">
        <v>17596319.98</v>
      </c>
    </row>
    <row r="14" spans="1:5" ht="23.25" x14ac:dyDescent="0.2">
      <c r="A14" s="2">
        <v>10</v>
      </c>
      <c r="B14" s="2" t="s">
        <v>24</v>
      </c>
      <c r="C14" s="6" t="s">
        <v>25</v>
      </c>
      <c r="D14" s="4">
        <v>900.1</v>
      </c>
      <c r="E14" s="5">
        <v>13743738.33</v>
      </c>
    </row>
    <row r="15" spans="1:5" ht="23.25" x14ac:dyDescent="0.2">
      <c r="A15" s="122" t="s">
        <v>26</v>
      </c>
      <c r="B15" s="123"/>
      <c r="C15" s="124"/>
      <c r="D15" s="10">
        <f>SUM(D5:D14)</f>
        <v>472996.00386499998</v>
      </c>
      <c r="E15" s="11">
        <f>SUM(E5:E14)</f>
        <v>2849193684.3199992</v>
      </c>
    </row>
    <row r="16" spans="1:5" ht="24" thickBot="1" x14ac:dyDescent="0.25">
      <c r="A16" s="125" t="s">
        <v>27</v>
      </c>
      <c r="B16" s="126"/>
      <c r="C16" s="127"/>
      <c r="D16" s="12">
        <f>D17-D15</f>
        <v>3524.4551251499797</v>
      </c>
      <c r="E16" s="12">
        <f>E17-E15</f>
        <v>85423153.740000725</v>
      </c>
    </row>
    <row r="17" spans="1:5" ht="24" thickBot="1" x14ac:dyDescent="0.25">
      <c r="A17" s="117" t="s">
        <v>28</v>
      </c>
      <c r="B17" s="118"/>
      <c r="C17" s="119"/>
      <c r="D17" s="13">
        <f>476520458.99015/1000</f>
        <v>476520.45899014996</v>
      </c>
      <c r="E17" s="14">
        <v>2934616838.0599999</v>
      </c>
    </row>
    <row r="18" spans="1:5" ht="15" thickTop="1" x14ac:dyDescent="0.2"/>
  </sheetData>
  <mergeCells count="6">
    <mergeCell ref="A17:C17"/>
    <mergeCell ref="A1:E1"/>
    <mergeCell ref="A2:E2"/>
    <mergeCell ref="A3:E3"/>
    <mergeCell ref="A15:C15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17" sqref="G17"/>
    </sheetView>
  </sheetViews>
  <sheetFormatPr defaultRowHeight="14.25" x14ac:dyDescent="0.2"/>
  <cols>
    <col min="2" max="2" width="36.5" customWidth="1"/>
    <col min="3" max="3" width="17.375" customWidth="1"/>
    <col min="4" max="4" width="22.125" customWidth="1"/>
    <col min="5" max="5" width="23.375" customWidth="1"/>
  </cols>
  <sheetData>
    <row r="1" spans="1:5" ht="26.25" x14ac:dyDescent="0.2">
      <c r="A1" s="128" t="s">
        <v>1</v>
      </c>
      <c r="B1" s="128"/>
      <c r="C1" s="128"/>
      <c r="D1" s="128"/>
      <c r="E1" s="128"/>
    </row>
    <row r="2" spans="1:5" ht="26.25" x14ac:dyDescent="0.2">
      <c r="A2" s="128" t="s">
        <v>30</v>
      </c>
      <c r="B2" s="128"/>
      <c r="C2" s="128"/>
      <c r="D2" s="128"/>
      <c r="E2" s="128"/>
    </row>
    <row r="3" spans="1:5" ht="26.25" x14ac:dyDescent="0.2">
      <c r="A3" s="128" t="s">
        <v>31</v>
      </c>
      <c r="B3" s="128"/>
      <c r="C3" s="128"/>
      <c r="D3" s="128"/>
      <c r="E3" s="128"/>
    </row>
    <row r="4" spans="1:5" ht="23.25" x14ac:dyDescent="0.35">
      <c r="A4" s="15"/>
      <c r="B4" s="16"/>
      <c r="C4" s="17"/>
      <c r="D4" s="18"/>
      <c r="E4" s="19"/>
    </row>
    <row r="5" spans="1:5" ht="23.25" x14ac:dyDescent="0.2">
      <c r="A5" s="20" t="s">
        <v>32</v>
      </c>
      <c r="B5" s="21" t="s">
        <v>4</v>
      </c>
      <c r="C5" s="22" t="s">
        <v>3</v>
      </c>
      <c r="D5" s="23" t="s">
        <v>33</v>
      </c>
      <c r="E5" s="24" t="s">
        <v>6</v>
      </c>
    </row>
    <row r="6" spans="1:5" ht="23.25" x14ac:dyDescent="0.35">
      <c r="A6" s="25">
        <v>1</v>
      </c>
      <c r="B6" s="26" t="s">
        <v>34</v>
      </c>
      <c r="C6" s="27">
        <v>27101971</v>
      </c>
      <c r="D6" s="28">
        <v>10622378</v>
      </c>
      <c r="E6" s="28">
        <v>211330093.53999999</v>
      </c>
    </row>
    <row r="7" spans="1:5" ht="23.25" x14ac:dyDescent="0.35">
      <c r="A7" s="25">
        <v>2</v>
      </c>
      <c r="B7" s="26" t="s">
        <v>35</v>
      </c>
      <c r="C7" s="27">
        <v>27101224</v>
      </c>
      <c r="D7" s="28">
        <v>3319856</v>
      </c>
      <c r="E7" s="28">
        <v>70274717.969999999</v>
      </c>
    </row>
    <row r="8" spans="1:5" ht="23.25" x14ac:dyDescent="0.35">
      <c r="A8" s="25">
        <v>3</v>
      </c>
      <c r="B8" s="26" t="s">
        <v>36</v>
      </c>
      <c r="C8" s="29" t="s">
        <v>37</v>
      </c>
      <c r="D8" s="28">
        <v>90165.89</v>
      </c>
      <c r="E8" s="28">
        <v>26178495.25</v>
      </c>
    </row>
    <row r="9" spans="1:5" ht="23.25" x14ac:dyDescent="0.35">
      <c r="A9" s="25">
        <v>4</v>
      </c>
      <c r="B9" s="26" t="s">
        <v>10</v>
      </c>
      <c r="C9" s="27">
        <v>27160000</v>
      </c>
      <c r="D9" s="28">
        <v>2</v>
      </c>
      <c r="E9" s="28">
        <v>23538278.449999999</v>
      </c>
    </row>
    <row r="10" spans="1:5" ht="23.25" x14ac:dyDescent="0.35">
      <c r="A10" s="25">
        <v>5</v>
      </c>
      <c r="B10" s="26" t="s">
        <v>38</v>
      </c>
      <c r="C10" s="27">
        <v>27101943</v>
      </c>
      <c r="D10" s="28">
        <v>307507.34000000003</v>
      </c>
      <c r="E10" s="28">
        <v>18464294.629999999</v>
      </c>
    </row>
    <row r="11" spans="1:5" ht="23.25" x14ac:dyDescent="0.35">
      <c r="A11" s="25">
        <v>6</v>
      </c>
      <c r="B11" s="26" t="s">
        <v>39</v>
      </c>
      <c r="C11" s="27">
        <v>27101979</v>
      </c>
      <c r="D11" s="28">
        <v>1540220</v>
      </c>
      <c r="E11" s="28">
        <v>18134000</v>
      </c>
    </row>
    <row r="12" spans="1:5" ht="23.25" x14ac:dyDescent="0.35">
      <c r="A12" s="25">
        <v>7</v>
      </c>
      <c r="B12" s="26" t="s">
        <v>40</v>
      </c>
      <c r="C12" s="27">
        <v>87011011</v>
      </c>
      <c r="D12" s="28">
        <v>160027</v>
      </c>
      <c r="E12" s="28">
        <v>16498332.470000001</v>
      </c>
    </row>
    <row r="13" spans="1:5" ht="23.25" x14ac:dyDescent="0.35">
      <c r="A13" s="25">
        <v>8</v>
      </c>
      <c r="B13" s="26" t="s">
        <v>41</v>
      </c>
      <c r="C13" s="27">
        <v>68118100</v>
      </c>
      <c r="D13" s="28">
        <v>2215510</v>
      </c>
      <c r="E13" s="28">
        <v>16171054.1</v>
      </c>
    </row>
    <row r="14" spans="1:5" ht="23.25" x14ac:dyDescent="0.35">
      <c r="A14" s="25">
        <v>9</v>
      </c>
      <c r="B14" s="26" t="s">
        <v>42</v>
      </c>
      <c r="C14" s="27">
        <v>87033371</v>
      </c>
      <c r="D14" s="28">
        <v>48275</v>
      </c>
      <c r="E14" s="28">
        <v>16137737.51</v>
      </c>
    </row>
    <row r="15" spans="1:5" ht="23.25" x14ac:dyDescent="0.35">
      <c r="A15" s="25">
        <v>10</v>
      </c>
      <c r="B15" s="26" t="s">
        <v>43</v>
      </c>
      <c r="C15" s="27">
        <v>85071099</v>
      </c>
      <c r="D15" s="28">
        <v>133820.73000000001</v>
      </c>
      <c r="E15" s="28">
        <v>15617835.970000001</v>
      </c>
    </row>
    <row r="16" spans="1:5" ht="26.25" x14ac:dyDescent="0.4">
      <c r="A16" s="30"/>
      <c r="B16" s="31" t="s">
        <v>26</v>
      </c>
      <c r="C16" s="32"/>
      <c r="D16" s="33">
        <f>SUM(D6:D15)</f>
        <v>18437761.960000001</v>
      </c>
      <c r="E16" s="33">
        <f>SUM(E6:E15)</f>
        <v>432344839.89000005</v>
      </c>
    </row>
    <row r="17" spans="1:5" ht="23.25" x14ac:dyDescent="0.35">
      <c r="A17" s="34"/>
      <c r="B17" s="35" t="s">
        <v>44</v>
      </c>
      <c r="C17" s="36"/>
      <c r="D17" s="37">
        <f>D18-D16</f>
        <v>27606462.936999999</v>
      </c>
      <c r="E17" s="37">
        <f>E18-E16</f>
        <v>710076062.5</v>
      </c>
    </row>
    <row r="18" spans="1:5" ht="28.5" x14ac:dyDescent="0.45">
      <c r="A18" s="38">
        <v>11</v>
      </c>
      <c r="B18" s="39" t="s">
        <v>45</v>
      </c>
      <c r="C18" s="40"/>
      <c r="D18" s="41">
        <v>46044224.897</v>
      </c>
      <c r="E18" s="41">
        <v>1142420902.3900001</v>
      </c>
    </row>
    <row r="19" spans="1:5" ht="23.25" x14ac:dyDescent="0.35">
      <c r="A19" s="42"/>
      <c r="B19" s="43"/>
      <c r="C19" s="44"/>
      <c r="D19" s="45"/>
      <c r="E19" s="46"/>
    </row>
    <row r="20" spans="1:5" ht="23.25" x14ac:dyDescent="0.35">
      <c r="A20" s="47"/>
      <c r="B20" s="48"/>
      <c r="C20" s="49"/>
      <c r="D20" s="50"/>
      <c r="E20" s="51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D23" sqref="D23"/>
    </sheetView>
  </sheetViews>
  <sheetFormatPr defaultRowHeight="14.25" x14ac:dyDescent="0.2"/>
  <cols>
    <col min="1" max="1" width="12.25" customWidth="1"/>
    <col min="2" max="2" width="35.875" customWidth="1"/>
    <col min="3" max="3" width="19.875" customWidth="1"/>
    <col min="4" max="4" width="21.875" customWidth="1"/>
    <col min="5" max="5" width="23.875" customWidth="1"/>
  </cols>
  <sheetData>
    <row r="1" spans="1:5" ht="26.25" x14ac:dyDescent="0.2">
      <c r="A1" s="161" t="s">
        <v>1</v>
      </c>
      <c r="B1" s="161"/>
      <c r="C1" s="162"/>
      <c r="D1" s="163"/>
      <c r="E1" s="161"/>
    </row>
    <row r="2" spans="1:5" ht="26.25" x14ac:dyDescent="0.2">
      <c r="A2" s="161" t="s">
        <v>30</v>
      </c>
      <c r="B2" s="161"/>
      <c r="C2" s="162"/>
      <c r="D2" s="163"/>
      <c r="E2" s="161"/>
    </row>
    <row r="3" spans="1:5" ht="28.5" customHeight="1" x14ac:dyDescent="0.2">
      <c r="A3" s="161" t="s">
        <v>90</v>
      </c>
      <c r="B3" s="161"/>
      <c r="C3" s="162"/>
      <c r="D3" s="163"/>
      <c r="E3" s="161"/>
    </row>
    <row r="4" spans="1:5" ht="23.25" x14ac:dyDescent="0.35">
      <c r="A4" s="15"/>
      <c r="B4" s="16"/>
      <c r="C4" s="17"/>
      <c r="D4" s="18"/>
      <c r="E4" s="19"/>
    </row>
    <row r="5" spans="1:5" ht="23.25" x14ac:dyDescent="0.35">
      <c r="A5" s="164" t="s">
        <v>32</v>
      </c>
      <c r="B5" s="165" t="s">
        <v>4</v>
      </c>
      <c r="C5" s="166" t="s">
        <v>3</v>
      </c>
      <c r="D5" s="167" t="s">
        <v>5</v>
      </c>
      <c r="E5" s="168" t="s">
        <v>91</v>
      </c>
    </row>
    <row r="6" spans="1:5" ht="23.25" x14ac:dyDescent="0.35">
      <c r="A6" s="169">
        <v>1</v>
      </c>
      <c r="B6" s="170" t="s">
        <v>92</v>
      </c>
      <c r="C6" s="171">
        <v>2710</v>
      </c>
      <c r="D6" s="172">
        <v>100115.978764</v>
      </c>
      <c r="E6" s="173">
        <v>2212.2472712999997</v>
      </c>
    </row>
    <row r="7" spans="1:5" ht="23.25" x14ac:dyDescent="0.35">
      <c r="A7" s="25">
        <v>2</v>
      </c>
      <c r="B7" s="170" t="s">
        <v>93</v>
      </c>
      <c r="C7" s="174">
        <v>2309</v>
      </c>
      <c r="D7" s="175">
        <v>12380.515010000001</v>
      </c>
      <c r="E7" s="173">
        <v>185.95551467999996</v>
      </c>
    </row>
    <row r="8" spans="1:5" ht="23.25" x14ac:dyDescent="0.35">
      <c r="A8" s="25">
        <v>3</v>
      </c>
      <c r="B8" s="176" t="s">
        <v>94</v>
      </c>
      <c r="C8" s="177">
        <v>8701</v>
      </c>
      <c r="D8" s="175">
        <v>1062.9829999999999</v>
      </c>
      <c r="E8" s="173">
        <v>148.87454835</v>
      </c>
    </row>
    <row r="9" spans="1:5" ht="23.25" x14ac:dyDescent="0.35">
      <c r="A9" s="169">
        <v>4</v>
      </c>
      <c r="B9" s="178" t="s">
        <v>95</v>
      </c>
      <c r="C9" s="177">
        <v>3923</v>
      </c>
      <c r="D9" s="175">
        <v>1910.5943729999999</v>
      </c>
      <c r="E9" s="173">
        <v>142.72336694999998</v>
      </c>
    </row>
    <row r="10" spans="1:5" ht="23.25" customHeight="1" x14ac:dyDescent="0.35">
      <c r="A10" s="25">
        <v>5</v>
      </c>
      <c r="B10" s="179" t="s">
        <v>96</v>
      </c>
      <c r="C10" s="177">
        <v>2202</v>
      </c>
      <c r="D10" s="175">
        <v>6358.6391620000004</v>
      </c>
      <c r="E10" s="173">
        <v>140.18403180999996</v>
      </c>
    </row>
    <row r="11" spans="1:5" ht="23.25" customHeight="1" x14ac:dyDescent="0.35">
      <c r="A11" s="25">
        <v>6</v>
      </c>
      <c r="B11" s="179" t="s">
        <v>42</v>
      </c>
      <c r="C11" s="174">
        <v>8703</v>
      </c>
      <c r="D11" s="175">
        <v>394.10700000000003</v>
      </c>
      <c r="E11" s="173">
        <v>137.76380279000003</v>
      </c>
    </row>
    <row r="12" spans="1:5" ht="23.25" x14ac:dyDescent="0.35">
      <c r="A12" s="169">
        <v>7</v>
      </c>
      <c r="B12" s="170" t="s">
        <v>97</v>
      </c>
      <c r="C12" s="174">
        <v>7214</v>
      </c>
      <c r="D12" s="175">
        <v>7185.1467400000001</v>
      </c>
      <c r="E12" s="173">
        <v>134.32125674</v>
      </c>
    </row>
    <row r="13" spans="1:5" ht="23.25" x14ac:dyDescent="0.35">
      <c r="A13" s="25">
        <v>8</v>
      </c>
      <c r="B13" s="180" t="s">
        <v>98</v>
      </c>
      <c r="C13" s="177">
        <v>2106</v>
      </c>
      <c r="D13" s="175">
        <v>2279.9213800000002</v>
      </c>
      <c r="E13" s="173">
        <v>107.78737461000001</v>
      </c>
    </row>
    <row r="14" spans="1:5" ht="23.25" x14ac:dyDescent="0.35">
      <c r="A14" s="25">
        <v>9</v>
      </c>
      <c r="B14" s="170" t="s">
        <v>99</v>
      </c>
      <c r="C14" s="177">
        <v>2922</v>
      </c>
      <c r="D14" s="175">
        <v>1360.19688</v>
      </c>
      <c r="E14" s="173">
        <v>102.39323761</v>
      </c>
    </row>
    <row r="15" spans="1:5" ht="23.25" x14ac:dyDescent="0.35">
      <c r="A15" s="169">
        <v>10</v>
      </c>
      <c r="B15" s="26" t="s">
        <v>43</v>
      </c>
      <c r="C15" s="177">
        <v>8507</v>
      </c>
      <c r="D15" s="175">
        <v>706.78445999999997</v>
      </c>
      <c r="E15" s="173">
        <v>82.580148199999982</v>
      </c>
    </row>
    <row r="16" spans="1:5" ht="26.25" x14ac:dyDescent="0.4">
      <c r="A16" s="181"/>
      <c r="B16" s="181" t="s">
        <v>26</v>
      </c>
      <c r="C16" s="182"/>
      <c r="D16" s="183">
        <v>133754.86676900001</v>
      </c>
      <c r="E16" s="184">
        <v>3394.8305530400003</v>
      </c>
    </row>
    <row r="17" spans="1:5" ht="26.25" x14ac:dyDescent="0.4">
      <c r="A17" s="34"/>
      <c r="B17" s="185" t="s">
        <v>44</v>
      </c>
      <c r="C17" s="186"/>
      <c r="D17" s="187">
        <v>103264.80413699898</v>
      </c>
      <c r="E17" s="188">
        <v>2566.8628509899991</v>
      </c>
    </row>
    <row r="18" spans="1:5" ht="28.5" x14ac:dyDescent="0.45">
      <c r="A18" s="189"/>
      <c r="B18" s="189" t="s">
        <v>45</v>
      </c>
      <c r="C18" s="190"/>
      <c r="D18" s="191">
        <v>237019.670905999</v>
      </c>
      <c r="E18" s="192">
        <v>5961.6934040299993</v>
      </c>
    </row>
    <row r="19" spans="1:5" ht="28.5" x14ac:dyDescent="0.45">
      <c r="A19" s="193"/>
      <c r="B19" s="193"/>
      <c r="C19" s="194"/>
      <c r="D19" s="45"/>
      <c r="E19" s="4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3" sqref="I13"/>
    </sheetView>
  </sheetViews>
  <sheetFormatPr defaultRowHeight="14.25" x14ac:dyDescent="0.2"/>
  <cols>
    <col min="1" max="1" width="6.25" customWidth="1"/>
    <col min="2" max="2" width="20.375" customWidth="1"/>
    <col min="5" max="5" width="15.125" customWidth="1"/>
    <col min="6" max="6" width="6.5" customWidth="1"/>
    <col min="7" max="7" width="23.75" customWidth="1"/>
    <col min="8" max="8" width="11.875" customWidth="1"/>
    <col min="10" max="10" width="14.25" customWidth="1"/>
  </cols>
  <sheetData>
    <row r="1" spans="1:10" ht="23.25" x14ac:dyDescent="0.35">
      <c r="B1" s="133" t="s">
        <v>1</v>
      </c>
      <c r="C1" s="133"/>
      <c r="D1" s="133"/>
      <c r="E1" s="133"/>
      <c r="F1" s="133"/>
      <c r="G1" s="133"/>
      <c r="H1" s="133"/>
      <c r="I1" s="133"/>
      <c r="J1" s="133"/>
    </row>
    <row r="2" spans="1:10" ht="23.25" x14ac:dyDescent="0.35">
      <c r="A2" s="52"/>
      <c r="B2" s="133" t="s">
        <v>46</v>
      </c>
      <c r="C2" s="133"/>
      <c r="D2" s="133"/>
      <c r="E2" s="133"/>
      <c r="F2" s="133"/>
      <c r="G2" s="133"/>
      <c r="H2" s="133"/>
      <c r="I2" s="133"/>
      <c r="J2" s="133"/>
    </row>
    <row r="3" spans="1:10" ht="23.25" x14ac:dyDescent="0.35">
      <c r="A3" s="52"/>
      <c r="B3" s="133" t="s">
        <v>47</v>
      </c>
      <c r="C3" s="133"/>
      <c r="D3" s="133"/>
      <c r="E3" s="133"/>
      <c r="F3" s="133"/>
      <c r="G3" s="133"/>
      <c r="H3" s="133"/>
      <c r="I3" s="133"/>
      <c r="J3" s="133"/>
    </row>
    <row r="4" spans="1:10" ht="24" thickBot="1" x14ac:dyDescent="0.4">
      <c r="A4" s="132" t="s">
        <v>48</v>
      </c>
      <c r="B4" s="132"/>
      <c r="C4" s="132"/>
      <c r="D4" s="132"/>
      <c r="E4" s="132"/>
      <c r="F4" s="53"/>
      <c r="G4" s="132" t="s">
        <v>49</v>
      </c>
      <c r="H4" s="132"/>
      <c r="I4" s="132"/>
      <c r="J4" s="132"/>
    </row>
    <row r="5" spans="1:10" ht="21.75" thickBot="1" x14ac:dyDescent="0.4">
      <c r="A5" s="54" t="s">
        <v>2</v>
      </c>
      <c r="B5" s="134" t="s">
        <v>50</v>
      </c>
      <c r="C5" s="135"/>
      <c r="D5" s="135"/>
      <c r="E5" s="135"/>
      <c r="F5" s="55" t="s">
        <v>2</v>
      </c>
      <c r="G5" s="136" t="s">
        <v>51</v>
      </c>
      <c r="H5" s="136"/>
      <c r="I5" s="136"/>
      <c r="J5" s="137"/>
    </row>
    <row r="6" spans="1:10" ht="21" x14ac:dyDescent="0.35">
      <c r="A6" s="54" t="s">
        <v>52</v>
      </c>
      <c r="B6" s="56" t="s">
        <v>4</v>
      </c>
      <c r="C6" s="56" t="s">
        <v>3</v>
      </c>
      <c r="D6" s="57" t="s">
        <v>5</v>
      </c>
      <c r="E6" s="57" t="s">
        <v>6</v>
      </c>
      <c r="F6" s="58" t="s">
        <v>52</v>
      </c>
      <c r="G6" s="59" t="s">
        <v>4</v>
      </c>
      <c r="H6" s="56" t="s">
        <v>3</v>
      </c>
      <c r="I6" s="60" t="s">
        <v>5</v>
      </c>
      <c r="J6" s="60" t="s">
        <v>53</v>
      </c>
    </row>
    <row r="7" spans="1:10" ht="25.5" customHeight="1" x14ac:dyDescent="0.35">
      <c r="A7" s="61">
        <v>1</v>
      </c>
      <c r="B7" s="62" t="s">
        <v>54</v>
      </c>
      <c r="C7" s="63">
        <v>10064090</v>
      </c>
      <c r="D7" s="64">
        <v>6263.7089999999998</v>
      </c>
      <c r="E7" s="65">
        <v>345385303.47169799</v>
      </c>
      <c r="F7" s="66">
        <v>1</v>
      </c>
      <c r="G7" s="67" t="s">
        <v>55</v>
      </c>
      <c r="H7" s="68">
        <v>85353020</v>
      </c>
      <c r="I7" s="69">
        <v>84.534850000000006</v>
      </c>
      <c r="J7" s="70">
        <v>51536739.780000001</v>
      </c>
    </row>
    <row r="8" spans="1:10" ht="21" x14ac:dyDescent="0.35">
      <c r="A8" s="61">
        <v>2</v>
      </c>
      <c r="B8" s="62" t="s">
        <v>56</v>
      </c>
      <c r="C8" s="71">
        <v>9011110</v>
      </c>
      <c r="D8" s="72">
        <v>10198.388080000001</v>
      </c>
      <c r="E8" s="72">
        <v>158554367.88100001</v>
      </c>
      <c r="F8" s="66">
        <v>2</v>
      </c>
      <c r="G8" s="73" t="s">
        <v>57</v>
      </c>
      <c r="H8" s="74">
        <v>90221400</v>
      </c>
      <c r="I8" s="75">
        <v>26.031299999999998</v>
      </c>
      <c r="J8" s="75">
        <v>40709330.75</v>
      </c>
    </row>
    <row r="9" spans="1:10" ht="21" x14ac:dyDescent="0.35">
      <c r="A9" s="61">
        <v>3</v>
      </c>
      <c r="B9" s="62" t="s">
        <v>58</v>
      </c>
      <c r="C9" s="76">
        <v>94034000</v>
      </c>
      <c r="D9" s="77">
        <v>2429.0994999999998</v>
      </c>
      <c r="E9" s="77">
        <v>23738904.293629002</v>
      </c>
      <c r="F9" s="66">
        <v>3</v>
      </c>
      <c r="G9" s="62" t="s">
        <v>59</v>
      </c>
      <c r="H9" s="74">
        <v>24029020</v>
      </c>
      <c r="I9" s="69">
        <v>120.71250000000001</v>
      </c>
      <c r="J9" s="69">
        <v>32112954.510000002</v>
      </c>
    </row>
    <row r="10" spans="1:10" ht="28.5" customHeight="1" x14ac:dyDescent="0.35">
      <c r="A10" s="61">
        <v>4</v>
      </c>
      <c r="B10" s="62" t="s">
        <v>60</v>
      </c>
      <c r="C10" s="76">
        <v>11081400</v>
      </c>
      <c r="D10" s="78">
        <v>414</v>
      </c>
      <c r="E10" s="78">
        <v>20015966.775000002</v>
      </c>
      <c r="F10" s="66">
        <v>4</v>
      </c>
      <c r="G10" s="79" t="s">
        <v>61</v>
      </c>
      <c r="H10" s="74">
        <v>82059000</v>
      </c>
      <c r="I10" s="80">
        <v>8.4979999999999993</v>
      </c>
      <c r="J10" s="80">
        <v>27395766.699999999</v>
      </c>
    </row>
    <row r="11" spans="1:10" ht="21" customHeight="1" x14ac:dyDescent="0.35">
      <c r="A11" s="61">
        <v>5</v>
      </c>
      <c r="B11" s="73" t="s">
        <v>62</v>
      </c>
      <c r="C11" s="81">
        <v>94036090</v>
      </c>
      <c r="D11" s="78">
        <v>476.25</v>
      </c>
      <c r="E11" s="78">
        <v>7522647.9125000006</v>
      </c>
      <c r="F11" s="66">
        <v>5</v>
      </c>
      <c r="G11" s="79" t="s">
        <v>63</v>
      </c>
      <c r="H11" s="74">
        <v>84159019</v>
      </c>
      <c r="I11" s="75">
        <v>193.45900000000003</v>
      </c>
      <c r="J11" s="75">
        <v>17825669.859999999</v>
      </c>
    </row>
    <row r="12" spans="1:10" ht="21" x14ac:dyDescent="0.35">
      <c r="A12" s="61">
        <v>6</v>
      </c>
      <c r="B12" s="62" t="s">
        <v>64</v>
      </c>
      <c r="C12" s="82">
        <v>85043199</v>
      </c>
      <c r="D12" s="65">
        <v>7.8181000000000003</v>
      </c>
      <c r="E12" s="65">
        <v>6892929.1333910003</v>
      </c>
      <c r="F12" s="66">
        <v>6</v>
      </c>
      <c r="G12" s="62" t="s">
        <v>65</v>
      </c>
      <c r="H12" s="83">
        <v>87033371</v>
      </c>
      <c r="I12" s="84">
        <v>17.170000000000002</v>
      </c>
      <c r="J12" s="80">
        <v>11168797.940000001</v>
      </c>
    </row>
    <row r="13" spans="1:10" ht="24" customHeight="1" x14ac:dyDescent="0.35">
      <c r="A13" s="61">
        <v>7</v>
      </c>
      <c r="B13" s="62" t="s">
        <v>66</v>
      </c>
      <c r="C13" s="85">
        <v>12119099</v>
      </c>
      <c r="D13" s="86">
        <v>17.736599999999999</v>
      </c>
      <c r="E13" s="86">
        <v>3292873.5</v>
      </c>
      <c r="F13" s="66">
        <v>7</v>
      </c>
      <c r="G13" s="87" t="s">
        <v>67</v>
      </c>
      <c r="H13" s="88">
        <v>85049090</v>
      </c>
      <c r="I13" s="75">
        <v>21.38</v>
      </c>
      <c r="J13" s="75">
        <v>10907346.35</v>
      </c>
    </row>
    <row r="14" spans="1:10" ht="22.5" customHeight="1" x14ac:dyDescent="0.35">
      <c r="A14" s="61">
        <v>8</v>
      </c>
      <c r="B14" s="73" t="s">
        <v>68</v>
      </c>
      <c r="C14" s="89">
        <v>84742019</v>
      </c>
      <c r="D14" s="77">
        <v>9.8550000000000004</v>
      </c>
      <c r="E14" s="77">
        <v>947469.46840000001</v>
      </c>
      <c r="F14" s="66">
        <v>8</v>
      </c>
      <c r="G14" s="67" t="s">
        <v>69</v>
      </c>
      <c r="H14" s="74">
        <v>84283990</v>
      </c>
      <c r="I14" s="75">
        <v>27.128</v>
      </c>
      <c r="J14" s="75">
        <v>10880928.970000001</v>
      </c>
    </row>
    <row r="15" spans="1:10" ht="21" x14ac:dyDescent="0.35">
      <c r="A15" s="61">
        <v>9</v>
      </c>
      <c r="B15" s="62" t="s">
        <v>70</v>
      </c>
      <c r="C15" s="82">
        <v>7122000</v>
      </c>
      <c r="D15" s="84">
        <v>6.2608000000000006</v>
      </c>
      <c r="E15" s="65">
        <v>875832.22139000008</v>
      </c>
      <c r="F15" s="66">
        <v>9</v>
      </c>
      <c r="G15" s="79" t="s">
        <v>71</v>
      </c>
      <c r="H15" s="74">
        <v>40111000</v>
      </c>
      <c r="I15" s="80">
        <v>102.1926</v>
      </c>
      <c r="J15" s="80">
        <v>9268638.5399999991</v>
      </c>
    </row>
    <row r="16" spans="1:10" ht="21" x14ac:dyDescent="0.35">
      <c r="A16" s="61"/>
      <c r="B16" s="62" t="s">
        <v>72</v>
      </c>
      <c r="C16" s="89">
        <v>10063099</v>
      </c>
      <c r="D16" s="90">
        <v>21.607500000000002</v>
      </c>
      <c r="E16" s="90">
        <v>741680.55500000005</v>
      </c>
      <c r="F16" s="66">
        <v>10</v>
      </c>
      <c r="G16" s="91" t="s">
        <v>73</v>
      </c>
      <c r="H16" s="92">
        <v>73083090</v>
      </c>
      <c r="I16" s="93">
        <v>95.06</v>
      </c>
      <c r="J16" s="94">
        <v>7801664.7400000002</v>
      </c>
    </row>
    <row r="17" spans="1:10" ht="21.75" thickBot="1" x14ac:dyDescent="0.4">
      <c r="A17" s="95"/>
      <c r="B17" s="138" t="s">
        <v>74</v>
      </c>
      <c r="C17" s="139"/>
      <c r="D17" s="96">
        <f>SUM(D7:D16)</f>
        <v>19844.724579999998</v>
      </c>
      <c r="E17" s="97">
        <v>18110819.439999998</v>
      </c>
      <c r="F17" s="98"/>
      <c r="G17" s="140" t="s">
        <v>75</v>
      </c>
      <c r="H17" s="141"/>
      <c r="I17" s="99">
        <v>696.16624999999999</v>
      </c>
      <c r="J17" s="99">
        <v>219607838.14000002</v>
      </c>
    </row>
    <row r="18" spans="1:10" ht="21.75" thickBot="1" x14ac:dyDescent="0.4">
      <c r="A18" s="129" t="s">
        <v>44</v>
      </c>
      <c r="B18" s="130"/>
      <c r="C18" s="100"/>
      <c r="D18" s="101">
        <f>D19-D17</f>
        <v>811.10099000000264</v>
      </c>
      <c r="E18" s="102">
        <f>E19-E17</f>
        <v>550159471.35197306</v>
      </c>
      <c r="F18" s="103"/>
      <c r="G18" s="104" t="s">
        <v>44</v>
      </c>
      <c r="H18" s="105"/>
      <c r="I18" s="102">
        <f>I19-I17</f>
        <v>1135.6661199999999</v>
      </c>
      <c r="J18" s="106">
        <f>J19-J17</f>
        <v>56198087.770000011</v>
      </c>
    </row>
    <row r="19" spans="1:10" ht="21.75" thickBot="1" x14ac:dyDescent="0.4">
      <c r="A19" s="107" t="s">
        <v>76</v>
      </c>
      <c r="B19" s="108"/>
      <c r="C19" s="109"/>
      <c r="D19" s="101">
        <v>20655.825570000001</v>
      </c>
      <c r="E19" s="110">
        <v>568270290.79197299</v>
      </c>
      <c r="F19" s="111"/>
      <c r="G19" s="112" t="s">
        <v>28</v>
      </c>
      <c r="H19" s="113"/>
      <c r="I19" s="114">
        <v>1831.8323699999999</v>
      </c>
      <c r="J19" s="114">
        <v>275805925.91000003</v>
      </c>
    </row>
    <row r="20" spans="1:10" ht="21" x14ac:dyDescent="0.2">
      <c r="A20" s="131" t="s">
        <v>77</v>
      </c>
      <c r="B20" s="131"/>
      <c r="C20" s="131"/>
      <c r="D20" s="131"/>
      <c r="E20" s="131"/>
      <c r="F20" s="115" t="s">
        <v>78</v>
      </c>
      <c r="G20" s="115"/>
      <c r="H20" s="115"/>
      <c r="I20" s="115"/>
      <c r="J20" s="116"/>
    </row>
  </sheetData>
  <mergeCells count="11">
    <mergeCell ref="A18:B18"/>
    <mergeCell ref="A20:E20"/>
    <mergeCell ref="A4:E4"/>
    <mergeCell ref="G4:J4"/>
    <mergeCell ref="B1:J1"/>
    <mergeCell ref="B2:J2"/>
    <mergeCell ref="B3:J3"/>
    <mergeCell ref="B5:E5"/>
    <mergeCell ref="G5:J5"/>
    <mergeCell ref="B17:C17"/>
    <mergeCell ref="G17:H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ขาเข้ารายเดือน มี.ค.2562</vt:lpstr>
      <vt:lpstr>ขาเข้าปีงบประมาณ 2562</vt:lpstr>
      <vt:lpstr>ขาออกรายเดือน มี.ค.2562</vt:lpstr>
      <vt:lpstr>ขาออกประจำปีงบประมาณ 2562</vt:lpstr>
      <vt:lpstr>ผ่านแดนเข้า-ออก 10 อันดับ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Ratchanee Meesanam</dc:creator>
  <cp:lastModifiedBy>Ratchanee Meesanam</cp:lastModifiedBy>
  <cp:lastPrinted>2019-04-19T09:52:58Z</cp:lastPrinted>
  <dcterms:created xsi:type="dcterms:W3CDTF">2019-04-18T10:12:44Z</dcterms:created>
  <dcterms:modified xsi:type="dcterms:W3CDTF">2019-04-19T09:54:02Z</dcterms:modified>
</cp:coreProperties>
</file>